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80" windowHeight="7815" activeTab="1"/>
  </bookViews>
  <sheets>
    <sheet name="Grupo 1" sheetId="1" r:id="rId1"/>
    <sheet name="Grupo 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U25" i="2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U2"/>
  <c r="U20" i="1"/>
  <c r="U19"/>
  <c r="U18"/>
  <c r="U17"/>
  <c r="U16"/>
  <c r="U15"/>
  <c r="U14"/>
  <c r="U13"/>
  <c r="U12"/>
  <c r="U11"/>
  <c r="U10"/>
  <c r="U9"/>
  <c r="U8"/>
  <c r="U7"/>
  <c r="U6"/>
  <c r="U5"/>
  <c r="U4"/>
  <c r="U3"/>
  <c r="U2"/>
  <c r="O25" i="2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W25"/>
  <c r="V25"/>
  <c r="T25"/>
  <c r="S25"/>
  <c r="R25"/>
  <c r="Q25"/>
  <c r="P25"/>
  <c r="N25"/>
  <c r="W24"/>
  <c r="V24"/>
  <c r="T24"/>
  <c r="S24"/>
  <c r="R24"/>
  <c r="Q24"/>
  <c r="P24"/>
  <c r="N24"/>
  <c r="W23"/>
  <c r="V23"/>
  <c r="T23"/>
  <c r="S23"/>
  <c r="R23"/>
  <c r="Q23"/>
  <c r="P23"/>
  <c r="N23"/>
  <c r="W22"/>
  <c r="V22"/>
  <c r="T22"/>
  <c r="S22"/>
  <c r="R22"/>
  <c r="Q22"/>
  <c r="P22"/>
  <c r="N22"/>
  <c r="W21"/>
  <c r="V21"/>
  <c r="T21"/>
  <c r="S21"/>
  <c r="R21"/>
  <c r="Q21"/>
  <c r="P21"/>
  <c r="N21"/>
  <c r="W20"/>
  <c r="V20"/>
  <c r="T20"/>
  <c r="S20"/>
  <c r="R20"/>
  <c r="Q20"/>
  <c r="P20"/>
  <c r="N20"/>
  <c r="W19"/>
  <c r="V19"/>
  <c r="T19"/>
  <c r="S19"/>
  <c r="R19"/>
  <c r="Q19"/>
  <c r="P19"/>
  <c r="N19"/>
  <c r="W18"/>
  <c r="V18"/>
  <c r="T18"/>
  <c r="S18"/>
  <c r="R18"/>
  <c r="Q18"/>
  <c r="P18"/>
  <c r="N18"/>
  <c r="W17"/>
  <c r="V17"/>
  <c r="T17"/>
  <c r="S17"/>
  <c r="R17"/>
  <c r="Q17"/>
  <c r="P17"/>
  <c r="N17"/>
  <c r="W16"/>
  <c r="V16"/>
  <c r="T16"/>
  <c r="S16"/>
  <c r="R16"/>
  <c r="Q16"/>
  <c r="P16"/>
  <c r="N16"/>
  <c r="W15"/>
  <c r="V15"/>
  <c r="T15"/>
  <c r="S15"/>
  <c r="R15"/>
  <c r="Q15"/>
  <c r="P15"/>
  <c r="N15"/>
  <c r="W14"/>
  <c r="V14"/>
  <c r="T14"/>
  <c r="S14"/>
  <c r="R14"/>
  <c r="Q14"/>
  <c r="P14"/>
  <c r="N14"/>
  <c r="W13"/>
  <c r="V13"/>
  <c r="T13"/>
  <c r="S13"/>
  <c r="R13"/>
  <c r="Q13"/>
  <c r="P13"/>
  <c r="N13"/>
  <c r="W12"/>
  <c r="V12"/>
  <c r="T12"/>
  <c r="S12"/>
  <c r="R12"/>
  <c r="Q12"/>
  <c r="P12"/>
  <c r="N12"/>
  <c r="W11"/>
  <c r="V11"/>
  <c r="T11"/>
  <c r="S11"/>
  <c r="R11"/>
  <c r="Q11"/>
  <c r="P11"/>
  <c r="N11"/>
  <c r="W10"/>
  <c r="V10"/>
  <c r="T10"/>
  <c r="S10"/>
  <c r="R10"/>
  <c r="Q10"/>
  <c r="P10"/>
  <c r="N10"/>
  <c r="W9"/>
  <c r="V9"/>
  <c r="T9"/>
  <c r="S9"/>
  <c r="R9"/>
  <c r="Q9"/>
  <c r="P9"/>
  <c r="N9"/>
  <c r="W8"/>
  <c r="V8"/>
  <c r="T8"/>
  <c r="S8"/>
  <c r="R8"/>
  <c r="Q8"/>
  <c r="P8"/>
  <c r="N8"/>
  <c r="W7"/>
  <c r="V7"/>
  <c r="T7"/>
  <c r="S7"/>
  <c r="R7"/>
  <c r="Q7"/>
  <c r="P7"/>
  <c r="N7"/>
  <c r="W6"/>
  <c r="V6"/>
  <c r="T6"/>
  <c r="S6"/>
  <c r="R6"/>
  <c r="Q6"/>
  <c r="P6"/>
  <c r="N6"/>
  <c r="W5"/>
  <c r="V5"/>
  <c r="T5"/>
  <c r="S5"/>
  <c r="R5"/>
  <c r="Q5"/>
  <c r="P5"/>
  <c r="N5"/>
  <c r="W4"/>
  <c r="V4"/>
  <c r="T4"/>
  <c r="S4"/>
  <c r="R4"/>
  <c r="Q4"/>
  <c r="P4"/>
  <c r="N4"/>
  <c r="W3"/>
  <c r="V3"/>
  <c r="T3"/>
  <c r="S3"/>
  <c r="R3"/>
  <c r="Q3"/>
  <c r="P3"/>
  <c r="N3"/>
  <c r="W2"/>
  <c r="V2"/>
  <c r="T2"/>
  <c r="S2"/>
  <c r="R2"/>
  <c r="Q2"/>
  <c r="P2"/>
  <c r="N2"/>
  <c r="X21"/>
  <c r="X22"/>
  <c r="X23"/>
  <c r="X24"/>
  <c r="X25"/>
  <c r="X20"/>
  <c r="X19"/>
  <c r="X18"/>
  <c r="X17"/>
  <c r="X16"/>
  <c r="X15"/>
  <c r="X14"/>
  <c r="X13"/>
  <c r="X12"/>
  <c r="X11"/>
  <c r="X10"/>
  <c r="X9"/>
  <c r="X8"/>
  <c r="X7"/>
  <c r="X6"/>
  <c r="X5"/>
  <c r="X4"/>
  <c r="X3"/>
  <c r="X2" l="1"/>
  <c r="W20" i="1"/>
  <c r="V20"/>
  <c r="T20"/>
  <c r="S20"/>
  <c r="R20"/>
  <c r="W19"/>
  <c r="V19"/>
  <c r="T19"/>
  <c r="S19"/>
  <c r="R19"/>
  <c r="W18"/>
  <c r="V18"/>
  <c r="T18"/>
  <c r="S18"/>
  <c r="R18"/>
  <c r="W17"/>
  <c r="V17"/>
  <c r="T17"/>
  <c r="S17"/>
  <c r="R17"/>
  <c r="W16"/>
  <c r="V16"/>
  <c r="T16"/>
  <c r="S16"/>
  <c r="R16"/>
  <c r="W15"/>
  <c r="V15"/>
  <c r="T15"/>
  <c r="S15"/>
  <c r="R15"/>
  <c r="W14"/>
  <c r="V14"/>
  <c r="T14"/>
  <c r="S14"/>
  <c r="R14"/>
  <c r="W13"/>
  <c r="V13"/>
  <c r="T13"/>
  <c r="S13"/>
  <c r="R13"/>
  <c r="W12"/>
  <c r="V12"/>
  <c r="T12"/>
  <c r="S12"/>
  <c r="R12"/>
  <c r="W11"/>
  <c r="V11"/>
  <c r="T11"/>
  <c r="S11"/>
  <c r="R11"/>
  <c r="W10"/>
  <c r="V10"/>
  <c r="T10"/>
  <c r="S10"/>
  <c r="R10"/>
  <c r="W9"/>
  <c r="V9"/>
  <c r="T9"/>
  <c r="S9"/>
  <c r="R9"/>
  <c r="W8"/>
  <c r="V8"/>
  <c r="T8"/>
  <c r="S8"/>
  <c r="R8"/>
  <c r="W7"/>
  <c r="V7"/>
  <c r="T7"/>
  <c r="S7"/>
  <c r="R7"/>
  <c r="W6"/>
  <c r="V6"/>
  <c r="T6"/>
  <c r="S6"/>
  <c r="R6"/>
  <c r="W5"/>
  <c r="V5"/>
  <c r="T5"/>
  <c r="S5"/>
  <c r="R5"/>
  <c r="W4"/>
  <c r="V4"/>
  <c r="T4"/>
  <c r="S4"/>
  <c r="R4"/>
  <c r="W3"/>
  <c r="V3"/>
  <c r="T3"/>
  <c r="S3"/>
  <c r="R3"/>
  <c r="W2"/>
  <c r="V2"/>
  <c r="T2"/>
  <c r="S2"/>
  <c r="R2"/>
  <c r="Q20"/>
  <c r="P20"/>
  <c r="O20"/>
  <c r="N20"/>
  <c r="Q19"/>
  <c r="P19"/>
  <c r="O19"/>
  <c r="N19"/>
  <c r="Q18"/>
  <c r="P18"/>
  <c r="O18"/>
  <c r="N18"/>
  <c r="Q17"/>
  <c r="P17"/>
  <c r="O17"/>
  <c r="N17"/>
  <c r="Q16"/>
  <c r="P16"/>
  <c r="O16"/>
  <c r="N16"/>
  <c r="Q15"/>
  <c r="P15"/>
  <c r="O15"/>
  <c r="N15"/>
  <c r="Q14"/>
  <c r="P14"/>
  <c r="O14"/>
  <c r="N14"/>
  <c r="Q13"/>
  <c r="P13"/>
  <c r="O13"/>
  <c r="N13"/>
  <c r="Q12"/>
  <c r="P12"/>
  <c r="O12"/>
  <c r="N12"/>
  <c r="Q11"/>
  <c r="P11"/>
  <c r="O11"/>
  <c r="N11"/>
  <c r="Q10"/>
  <c r="P10"/>
  <c r="O10"/>
  <c r="N10"/>
  <c r="Q9"/>
  <c r="P9"/>
  <c r="O9"/>
  <c r="N9"/>
  <c r="Q8"/>
  <c r="P8"/>
  <c r="O8"/>
  <c r="N8"/>
  <c r="Q7"/>
  <c r="P7"/>
  <c r="O7"/>
  <c r="N7"/>
  <c r="Q6"/>
  <c r="P6"/>
  <c r="O6"/>
  <c r="N6"/>
  <c r="Q5"/>
  <c r="P5"/>
  <c r="O5"/>
  <c r="N5"/>
  <c r="Q4"/>
  <c r="P4"/>
  <c r="O4"/>
  <c r="N4"/>
  <c r="Q3"/>
  <c r="P3"/>
  <c r="O3"/>
  <c r="N3"/>
  <c r="Q2"/>
  <c r="P2"/>
  <c r="O2"/>
  <c r="N2"/>
  <c r="X3" l="1"/>
  <c r="X4"/>
  <c r="X5"/>
  <c r="X6"/>
  <c r="X7"/>
  <c r="X8"/>
  <c r="X9"/>
  <c r="X10"/>
  <c r="X11"/>
  <c r="X12"/>
  <c r="X13"/>
  <c r="X14"/>
  <c r="X15"/>
  <c r="X16"/>
  <c r="X17"/>
  <c r="X18"/>
  <c r="X19"/>
  <c r="X20"/>
  <c r="X2"/>
</calcChain>
</file>

<file path=xl/sharedStrings.xml><?xml version="1.0" encoding="utf-8"?>
<sst xmlns="http://schemas.openxmlformats.org/spreadsheetml/2006/main" count="544" uniqueCount="158">
  <si>
    <t>Marca temporal</t>
  </si>
  <si>
    <t>NOMBRES DEL ALUMNO</t>
  </si>
  <si>
    <t>2. En la figura 1, el simbolo del componente 5, corresponde a:</t>
  </si>
  <si>
    <t>3. En la figura 1, el simbolo del componente 7, corresponde a:</t>
  </si>
  <si>
    <t>4. En la figura 2, la imagen del componente 2, corresponde a:</t>
  </si>
  <si>
    <t>5. En la figura 2, la imagen del componente 3, corresponde a:</t>
  </si>
  <si>
    <t>6. El valor de la resistencia de la figura 3A es:</t>
  </si>
  <si>
    <t>7. El valor de la resistencia de la figura 4A es:</t>
  </si>
  <si>
    <t>8. El valor de la resistencia de la figura 5A es:</t>
  </si>
  <si>
    <t>9. La capacidad de un condensador se mide en:</t>
  </si>
  <si>
    <t>10. En la figura 6,  La imagen 1 y 3, corresponde a:</t>
  </si>
  <si>
    <t>APELLIDOS DEL ALUMNO</t>
  </si>
  <si>
    <t>1. En la figura 1, el simbolo del componente 1, corresponde a:</t>
  </si>
  <si>
    <t>johan sebastian</t>
  </si>
  <si>
    <t>Transistor</t>
  </si>
  <si>
    <t>Tierra</t>
  </si>
  <si>
    <t>Condensador de poliester</t>
  </si>
  <si>
    <t>Condensador de ceramica</t>
  </si>
  <si>
    <t>4700 Ohm al 5%</t>
  </si>
  <si>
    <t>950 MOhm al 5%</t>
  </si>
  <si>
    <t>84.000 Ohm, al 10%</t>
  </si>
  <si>
    <t>Faradios</t>
  </si>
  <si>
    <t>Diodo Led y bobina</t>
  </si>
  <si>
    <t>rios suarez</t>
  </si>
  <si>
    <t>Resistencia</t>
  </si>
  <si>
    <t xml:space="preserve">Maria Andrea </t>
  </si>
  <si>
    <t>Condensador polarizado</t>
  </si>
  <si>
    <t>Condesador no polarizado</t>
  </si>
  <si>
    <t>Condensador tubular</t>
  </si>
  <si>
    <t>47 Ohm, al 5%</t>
  </si>
  <si>
    <t>Condensador</t>
  </si>
  <si>
    <t>Alexandra</t>
  </si>
  <si>
    <t>95 Ohm, al 5%</t>
  </si>
  <si>
    <t>84.000  Ohm al 5%</t>
  </si>
  <si>
    <t>Betancur Garcia</t>
  </si>
  <si>
    <t xml:space="preserve">sandra milena </t>
  </si>
  <si>
    <t>Condensador electrolitico</t>
  </si>
  <si>
    <t>Transformador y condensador</t>
  </si>
  <si>
    <t>larrea rivera</t>
  </si>
  <si>
    <t xml:space="preserve">luis carlos </t>
  </si>
  <si>
    <t>Diodo Zener</t>
  </si>
  <si>
    <t>Diodo rectificador y bobina</t>
  </si>
  <si>
    <t>casas torres</t>
  </si>
  <si>
    <t>alejandro</t>
  </si>
  <si>
    <t>Voltios</t>
  </si>
  <si>
    <t>muñoz</t>
  </si>
  <si>
    <t>Carlos Alfredo</t>
  </si>
  <si>
    <t>470 Ohm al 10%</t>
  </si>
  <si>
    <t>9.500 Ohm al 10%</t>
  </si>
  <si>
    <t>Correa Loaiza</t>
  </si>
  <si>
    <t>jose alejandro</t>
  </si>
  <si>
    <t>Fuente CD</t>
  </si>
  <si>
    <t>marin isaza</t>
  </si>
  <si>
    <t xml:space="preserve">michelle </t>
  </si>
  <si>
    <t>47 KOhm al 5%</t>
  </si>
  <si>
    <t>950 Ohm al 5%</t>
  </si>
  <si>
    <t>8.4 KOhm al 10%</t>
  </si>
  <si>
    <t>moreno gutierrez</t>
  </si>
  <si>
    <t>johann steven</t>
  </si>
  <si>
    <t>sotelo  rodriguez</t>
  </si>
  <si>
    <t>YULI ALEJANDRA</t>
  </si>
  <si>
    <t>Diodo Led y transistor</t>
  </si>
  <si>
    <t>LOPEZ MONCADA</t>
  </si>
  <si>
    <t>sara mildred</t>
  </si>
  <si>
    <t>vanegas aguirre</t>
  </si>
  <si>
    <t>Daniel Esteban</t>
  </si>
  <si>
    <t>Cañas Palacio</t>
  </si>
  <si>
    <t>Guerin Stewar</t>
  </si>
  <si>
    <t>8.400 Ohm al 5%</t>
  </si>
  <si>
    <t>Rivera Vasquez</t>
  </si>
  <si>
    <t xml:space="preserve">santiago </t>
  </si>
  <si>
    <t>Amperios</t>
  </si>
  <si>
    <t>barrientos  ochoa</t>
  </si>
  <si>
    <t>CRISTIAN MAURICIO</t>
  </si>
  <si>
    <t>TAMAYO SÁNCHEZ</t>
  </si>
  <si>
    <t>Juan Sebastián</t>
  </si>
  <si>
    <t>Diodo Led</t>
  </si>
  <si>
    <t>Zapata Múnera</t>
  </si>
  <si>
    <t>MATEO</t>
  </si>
  <si>
    <t>SOSSA GOMEZ</t>
  </si>
  <si>
    <t>joham camilo</t>
  </si>
  <si>
    <t>monsalve muñoz</t>
  </si>
  <si>
    <t>NOTA</t>
  </si>
  <si>
    <t>2. En la figura 1, el simbolo del componente 3, corresponde a:</t>
  </si>
  <si>
    <t>3. En la figura 1, el simbolo del componente 1, corresponde a:</t>
  </si>
  <si>
    <t>4. En la figura 2, la imagen del componente 1, corresponde a:</t>
  </si>
  <si>
    <t>5. En la figura 2, la imagen del componente 4, corresponde a:</t>
  </si>
  <si>
    <t>6. El valor de la resistencia de la figura 3B es:</t>
  </si>
  <si>
    <t>7. El valor de la resistencia de la figura 4B es:</t>
  </si>
  <si>
    <t>8. El valor de la resistencia de la figura 5B es:</t>
  </si>
  <si>
    <t>9. La capacidad de una bobina se mide en:</t>
  </si>
  <si>
    <t>10. En la figura 6, La imagen  2 y 4, corresponde a:</t>
  </si>
  <si>
    <t>1. En la figura 1, el simbolo del componente 6, corresponde a:</t>
  </si>
  <si>
    <t>juan mateo</t>
  </si>
  <si>
    <t>Fuente</t>
  </si>
  <si>
    <t>1.200 Ohm al 5%</t>
  </si>
  <si>
    <t>66 Ohm al 5%</t>
  </si>
  <si>
    <t>300  Ohm al 5%</t>
  </si>
  <si>
    <t>Transistor y Diodo rectificador</t>
  </si>
  <si>
    <t>vieda velez</t>
  </si>
  <si>
    <t>Bobina</t>
  </si>
  <si>
    <t xml:space="preserve">katherine </t>
  </si>
  <si>
    <t>Condensador no  polarizado</t>
  </si>
  <si>
    <t>Henrios</t>
  </si>
  <si>
    <t>carvajal acevedo</t>
  </si>
  <si>
    <t>Daniel</t>
  </si>
  <si>
    <t>Diodo</t>
  </si>
  <si>
    <t>660 Ohm, al 5%</t>
  </si>
  <si>
    <t>Canos Suárez</t>
  </si>
  <si>
    <t>natalia andrea</t>
  </si>
  <si>
    <t>muñoz murillo</t>
  </si>
  <si>
    <t xml:space="preserve">sara </t>
  </si>
  <si>
    <t>660 MOhm al 10%</t>
  </si>
  <si>
    <t>30 Ohm al 5%</t>
  </si>
  <si>
    <t xml:space="preserve">acosta herrera </t>
  </si>
  <si>
    <t>alex jocsan</t>
  </si>
  <si>
    <t xml:space="preserve">gallego rios </t>
  </si>
  <si>
    <t>geraldine</t>
  </si>
  <si>
    <t>florez avendaño</t>
  </si>
  <si>
    <t xml:space="preserve">sergio andres </t>
  </si>
  <si>
    <t>medina mira</t>
  </si>
  <si>
    <t>Transformador</t>
  </si>
  <si>
    <t>kelly johana</t>
  </si>
  <si>
    <t>viana uribe</t>
  </si>
  <si>
    <t xml:space="preserve">cindy johana </t>
  </si>
  <si>
    <t>jaramillo idarraga</t>
  </si>
  <si>
    <t>camilo</t>
  </si>
  <si>
    <t>mejia monsalve</t>
  </si>
  <si>
    <t xml:space="preserve">carmona florez </t>
  </si>
  <si>
    <t xml:space="preserve">jhon david </t>
  </si>
  <si>
    <t>66 KOhm al 5%</t>
  </si>
  <si>
    <t>atehortua yepes</t>
  </si>
  <si>
    <t xml:space="preserve">daniel johan </t>
  </si>
  <si>
    <t>1.2 KOhm al 10%</t>
  </si>
  <si>
    <t>diaz narvaez</t>
  </si>
  <si>
    <t xml:space="preserve">juan david </t>
  </si>
  <si>
    <t>rojas perez</t>
  </si>
  <si>
    <t xml:space="preserve">estefany yulissa </t>
  </si>
  <si>
    <t>cano cotrino</t>
  </si>
  <si>
    <t xml:space="preserve">estiven alejandro </t>
  </si>
  <si>
    <t>300 Ohm al 10%</t>
  </si>
  <si>
    <t>velasquez lopez</t>
  </si>
  <si>
    <t>1.300 Ohm al 5%</t>
  </si>
  <si>
    <t>arango velasquez</t>
  </si>
  <si>
    <t>Stiven Alexander</t>
  </si>
  <si>
    <t>Velez Galeano</t>
  </si>
  <si>
    <t>bryan stiven</t>
  </si>
  <si>
    <t>loaiza rua</t>
  </si>
  <si>
    <t>Luis Fernando</t>
  </si>
  <si>
    <t>Quiroz Jiménez</t>
  </si>
  <si>
    <t>alexis</t>
  </si>
  <si>
    <t>66 KOhm al 5%, 66 Ohm al 5%</t>
  </si>
  <si>
    <t>arias</t>
  </si>
  <si>
    <t>jhoan alexis</t>
  </si>
  <si>
    <t>rivera guzman</t>
  </si>
  <si>
    <t xml:space="preserve">cristian david </t>
  </si>
  <si>
    <t>3 Ohm, al 10%</t>
  </si>
  <si>
    <t>lopera orrego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</si>
</sst>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wrapText="1"/>
    </xf>
    <xf numFmtId="22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textRotation="255" wrapText="1"/>
    </xf>
    <xf numFmtId="0" fontId="1" fillId="2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S22" sqref="S22"/>
    </sheetView>
  </sheetViews>
  <sheetFormatPr baseColWidth="10" defaultRowHeight="15"/>
  <cols>
    <col min="1" max="1" width="0.28515625" customWidth="1"/>
    <col min="2" max="2" width="16" customWidth="1"/>
    <col min="3" max="3" width="17.85546875" customWidth="1"/>
    <col min="4" max="4" width="16.140625" customWidth="1"/>
    <col min="5" max="5" width="20.28515625" customWidth="1"/>
    <col min="6" max="6" width="18.5703125" customWidth="1"/>
    <col min="7" max="7" width="23.28515625" customWidth="1"/>
    <col min="8" max="8" width="22.28515625" customWidth="1"/>
    <col min="9" max="9" width="17" customWidth="1"/>
    <col min="10" max="10" width="19.140625" customWidth="1"/>
    <col min="11" max="11" width="18.140625" customWidth="1"/>
    <col min="12" max="12" width="13" customWidth="1"/>
    <col min="13" max="13" width="24.42578125" customWidth="1"/>
    <col min="14" max="24" width="4.7109375" customWidth="1"/>
  </cols>
  <sheetData>
    <row r="1" spans="1:24" s="1" customFormat="1" ht="49.5" customHeight="1">
      <c r="A1" s="2" t="s">
        <v>0</v>
      </c>
      <c r="B1" s="2" t="s">
        <v>1</v>
      </c>
      <c r="C1" s="2" t="s">
        <v>11</v>
      </c>
      <c r="D1" s="2" t="s">
        <v>12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6" t="s">
        <v>82</v>
      </c>
    </row>
    <row r="2" spans="1:24">
      <c r="A2" s="3">
        <v>40694.611898148149</v>
      </c>
      <c r="B2" s="4" t="s">
        <v>13</v>
      </c>
      <c r="C2" s="4" t="s">
        <v>23</v>
      </c>
      <c r="D2" s="4" t="s">
        <v>24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  <c r="L2" s="4" t="s">
        <v>21</v>
      </c>
      <c r="M2" s="4" t="s">
        <v>22</v>
      </c>
      <c r="N2" s="7">
        <f>IF(D2="Resistencia",0.5,0)</f>
        <v>0.5</v>
      </c>
      <c r="O2" s="7">
        <f>IF(E2="Transistor",0.5,0)</f>
        <v>0.5</v>
      </c>
      <c r="P2" s="7">
        <f>IF(F2="Tierra",0.5,0)</f>
        <v>0.5</v>
      </c>
      <c r="Q2" s="7">
        <f>IF(G2="Condensador de poliester",0.5,0)</f>
        <v>0.5</v>
      </c>
      <c r="R2" s="7">
        <f>IF(H2="Condensador de ceramica",0.5,0)</f>
        <v>0.5</v>
      </c>
      <c r="S2" s="7">
        <f>IF(I2="4700 Ohm al 5%",0.5,0)</f>
        <v>0.5</v>
      </c>
      <c r="T2" s="7">
        <f>IF(J2="950 MOhm al 5%",0.5,0)</f>
        <v>0.5</v>
      </c>
      <c r="U2" s="9">
        <f>IF(K2="84.000  Ohm al 5%",0.5,0)</f>
        <v>0</v>
      </c>
      <c r="V2" s="7">
        <f>IF(L2="Faradios",0.5,0)</f>
        <v>0.5</v>
      </c>
      <c r="W2" s="7">
        <f>IF(M2="Diodo Led y bobina",0.5,0)</f>
        <v>0.5</v>
      </c>
      <c r="X2" s="10">
        <f>SUM(N2:W2)</f>
        <v>4.5</v>
      </c>
    </row>
    <row r="3" spans="1:24">
      <c r="A3" s="3">
        <v>40694.616076388891</v>
      </c>
      <c r="B3" s="4" t="s">
        <v>31</v>
      </c>
      <c r="C3" s="4" t="s">
        <v>34</v>
      </c>
      <c r="D3" s="4" t="s">
        <v>30</v>
      </c>
      <c r="E3" s="4" t="s">
        <v>26</v>
      </c>
      <c r="F3" s="4" t="s">
        <v>27</v>
      </c>
      <c r="G3" s="4" t="s">
        <v>16</v>
      </c>
      <c r="H3" s="4" t="s">
        <v>28</v>
      </c>
      <c r="I3" s="4" t="s">
        <v>29</v>
      </c>
      <c r="J3" s="4" t="s">
        <v>32</v>
      </c>
      <c r="K3" s="4" t="s">
        <v>33</v>
      </c>
      <c r="L3" s="4" t="s">
        <v>21</v>
      </c>
      <c r="M3" s="4" t="s">
        <v>22</v>
      </c>
      <c r="N3" s="8">
        <f t="shared" ref="N3:N20" si="0">IF(D3="Resistencia",0.5,0)</f>
        <v>0</v>
      </c>
      <c r="O3" s="8">
        <f t="shared" ref="O3:O20" si="1">IF(E3="Transistor",0.5,0)</f>
        <v>0</v>
      </c>
      <c r="P3" s="8">
        <f t="shared" ref="P3:P20" si="2">IF(F3="Tierra",0.5,0)</f>
        <v>0</v>
      </c>
      <c r="Q3" s="8">
        <f t="shared" ref="Q3:Q20" si="3">IF(G3="Condensador de poliester",0.5,0)</f>
        <v>0.5</v>
      </c>
      <c r="R3" s="8">
        <f t="shared" ref="R3:R20" si="4">IF(H3="Condensador de ceramica",0.5,0)</f>
        <v>0</v>
      </c>
      <c r="S3" s="8">
        <f t="shared" ref="S3:S20" si="5">IF(I3="4700 Ohm al 5%",0.5,0)</f>
        <v>0</v>
      </c>
      <c r="T3" s="8">
        <f t="shared" ref="T3:T20" si="6">IF(J3="950 MOhm al 5%",0.5,0)</f>
        <v>0</v>
      </c>
      <c r="U3" s="8">
        <f t="shared" ref="U3:U20" si="7">IF(K3="84.000  Ohm al 5%",0.5,0)</f>
        <v>0.5</v>
      </c>
      <c r="V3" s="8">
        <f t="shared" ref="V3:V20" si="8">IF(L3="Faradios",0.5,0)</f>
        <v>0.5</v>
      </c>
      <c r="W3" s="8">
        <f t="shared" ref="W3:W20" si="9">IF(M3="Diodo Led y bobina",0.5,0)</f>
        <v>0.5</v>
      </c>
      <c r="X3" s="11">
        <f t="shared" ref="X3:X20" si="10">SUM(N3:W3)</f>
        <v>2</v>
      </c>
    </row>
    <row r="4" spans="1:24">
      <c r="A4" s="3">
        <v>40694.616273148145</v>
      </c>
      <c r="B4" s="4" t="s">
        <v>25</v>
      </c>
      <c r="C4" s="4" t="s">
        <v>34</v>
      </c>
      <c r="D4" s="4" t="s">
        <v>30</v>
      </c>
      <c r="E4" s="4" t="s">
        <v>26</v>
      </c>
      <c r="F4" s="4" t="s">
        <v>27</v>
      </c>
      <c r="G4" s="4" t="s">
        <v>16</v>
      </c>
      <c r="H4" s="4" t="s">
        <v>28</v>
      </c>
      <c r="I4" s="4" t="s">
        <v>29</v>
      </c>
      <c r="J4" s="4" t="s">
        <v>19</v>
      </c>
      <c r="K4" s="4" t="s">
        <v>20</v>
      </c>
      <c r="L4" s="4" t="s">
        <v>21</v>
      </c>
      <c r="M4" s="4" t="s">
        <v>22</v>
      </c>
      <c r="N4" s="9">
        <f t="shared" si="0"/>
        <v>0</v>
      </c>
      <c r="O4" s="9">
        <f t="shared" si="1"/>
        <v>0</v>
      </c>
      <c r="P4" s="9">
        <f t="shared" si="2"/>
        <v>0</v>
      </c>
      <c r="Q4" s="9">
        <f t="shared" si="3"/>
        <v>0.5</v>
      </c>
      <c r="R4" s="9">
        <f t="shared" si="4"/>
        <v>0</v>
      </c>
      <c r="S4" s="9">
        <f t="shared" si="5"/>
        <v>0</v>
      </c>
      <c r="T4" s="9">
        <f t="shared" si="6"/>
        <v>0.5</v>
      </c>
      <c r="U4" s="9">
        <f t="shared" si="7"/>
        <v>0</v>
      </c>
      <c r="V4" s="9">
        <f t="shared" si="8"/>
        <v>0.5</v>
      </c>
      <c r="W4" s="9">
        <f t="shared" si="9"/>
        <v>0.5</v>
      </c>
      <c r="X4" s="10">
        <f t="shared" si="10"/>
        <v>2</v>
      </c>
    </row>
    <row r="5" spans="1:24">
      <c r="A5" s="3">
        <v>40694.616331018522</v>
      </c>
      <c r="B5" s="4" t="s">
        <v>35</v>
      </c>
      <c r="C5" s="4" t="s">
        <v>38</v>
      </c>
      <c r="D5" s="4" t="s">
        <v>30</v>
      </c>
      <c r="E5" s="4" t="s">
        <v>14</v>
      </c>
      <c r="F5" s="4" t="s">
        <v>15</v>
      </c>
      <c r="G5" s="4" t="s">
        <v>36</v>
      </c>
      <c r="H5" s="4" t="s">
        <v>17</v>
      </c>
      <c r="I5" s="4" t="s">
        <v>18</v>
      </c>
      <c r="J5" s="4" t="s">
        <v>32</v>
      </c>
      <c r="K5" s="4" t="s">
        <v>33</v>
      </c>
      <c r="L5" s="4" t="s">
        <v>21</v>
      </c>
      <c r="M5" s="4" t="s">
        <v>37</v>
      </c>
      <c r="N5" s="8">
        <f t="shared" si="0"/>
        <v>0</v>
      </c>
      <c r="O5" s="8">
        <f t="shared" si="1"/>
        <v>0.5</v>
      </c>
      <c r="P5" s="8">
        <f t="shared" si="2"/>
        <v>0.5</v>
      </c>
      <c r="Q5" s="8">
        <f t="shared" si="3"/>
        <v>0</v>
      </c>
      <c r="R5" s="8">
        <f t="shared" si="4"/>
        <v>0.5</v>
      </c>
      <c r="S5" s="8">
        <f t="shared" si="5"/>
        <v>0.5</v>
      </c>
      <c r="T5" s="8">
        <f t="shared" si="6"/>
        <v>0</v>
      </c>
      <c r="U5" s="8">
        <f t="shared" si="7"/>
        <v>0.5</v>
      </c>
      <c r="V5" s="8">
        <f t="shared" si="8"/>
        <v>0.5</v>
      </c>
      <c r="W5" s="8">
        <f t="shared" si="9"/>
        <v>0</v>
      </c>
      <c r="X5" s="11">
        <f t="shared" si="10"/>
        <v>3</v>
      </c>
    </row>
    <row r="6" spans="1:24">
      <c r="A6" s="3">
        <v>40694.616539351853</v>
      </c>
      <c r="B6" s="4" t="s">
        <v>39</v>
      </c>
      <c r="C6" s="4" t="s">
        <v>42</v>
      </c>
      <c r="D6" s="4" t="s">
        <v>24</v>
      </c>
      <c r="E6" s="4" t="s">
        <v>14</v>
      </c>
      <c r="F6" s="4" t="s">
        <v>40</v>
      </c>
      <c r="G6" s="4" t="s">
        <v>16</v>
      </c>
      <c r="H6" s="4" t="s">
        <v>17</v>
      </c>
      <c r="I6" s="4" t="s">
        <v>18</v>
      </c>
      <c r="J6" s="4" t="s">
        <v>19</v>
      </c>
      <c r="K6" s="4" t="s">
        <v>33</v>
      </c>
      <c r="L6" s="4" t="s">
        <v>21</v>
      </c>
      <c r="M6" s="4" t="s">
        <v>41</v>
      </c>
      <c r="N6" s="9">
        <f t="shared" si="0"/>
        <v>0.5</v>
      </c>
      <c r="O6" s="9">
        <f t="shared" si="1"/>
        <v>0.5</v>
      </c>
      <c r="P6" s="9">
        <f t="shared" si="2"/>
        <v>0</v>
      </c>
      <c r="Q6" s="9">
        <f t="shared" si="3"/>
        <v>0.5</v>
      </c>
      <c r="R6" s="9">
        <f t="shared" si="4"/>
        <v>0.5</v>
      </c>
      <c r="S6" s="9">
        <f t="shared" si="5"/>
        <v>0.5</v>
      </c>
      <c r="T6" s="9">
        <f t="shared" si="6"/>
        <v>0.5</v>
      </c>
      <c r="U6" s="9">
        <f t="shared" si="7"/>
        <v>0.5</v>
      </c>
      <c r="V6" s="9">
        <f t="shared" si="8"/>
        <v>0.5</v>
      </c>
      <c r="W6" s="9">
        <f t="shared" si="9"/>
        <v>0</v>
      </c>
      <c r="X6" s="10">
        <f t="shared" si="10"/>
        <v>4</v>
      </c>
    </row>
    <row r="7" spans="1:24">
      <c r="A7" s="3">
        <v>40694.621874999997</v>
      </c>
      <c r="B7" s="4" t="s">
        <v>43</v>
      </c>
      <c r="C7" s="4" t="s">
        <v>45</v>
      </c>
      <c r="D7" s="4" t="s">
        <v>24</v>
      </c>
      <c r="E7" s="4" t="s">
        <v>14</v>
      </c>
      <c r="F7" s="4" t="s">
        <v>15</v>
      </c>
      <c r="G7" s="4" t="s">
        <v>28</v>
      </c>
      <c r="H7" s="4" t="s">
        <v>28</v>
      </c>
      <c r="I7" s="4" t="s">
        <v>18</v>
      </c>
      <c r="J7" s="4" t="s">
        <v>19</v>
      </c>
      <c r="K7" s="4" t="s">
        <v>33</v>
      </c>
      <c r="L7" s="4" t="s">
        <v>44</v>
      </c>
      <c r="M7" s="4" t="s">
        <v>22</v>
      </c>
      <c r="N7" s="9">
        <f t="shared" si="0"/>
        <v>0.5</v>
      </c>
      <c r="O7" s="9">
        <f t="shared" si="1"/>
        <v>0.5</v>
      </c>
      <c r="P7" s="9">
        <f t="shared" si="2"/>
        <v>0.5</v>
      </c>
      <c r="Q7" s="9">
        <f t="shared" si="3"/>
        <v>0</v>
      </c>
      <c r="R7" s="9">
        <f t="shared" si="4"/>
        <v>0</v>
      </c>
      <c r="S7" s="9">
        <f t="shared" si="5"/>
        <v>0.5</v>
      </c>
      <c r="T7" s="9">
        <f t="shared" si="6"/>
        <v>0.5</v>
      </c>
      <c r="U7" s="9">
        <f t="shared" si="7"/>
        <v>0.5</v>
      </c>
      <c r="V7" s="9">
        <f t="shared" si="8"/>
        <v>0</v>
      </c>
      <c r="W7" s="9">
        <f t="shared" si="9"/>
        <v>0.5</v>
      </c>
      <c r="X7" s="10">
        <f t="shared" si="10"/>
        <v>3.5</v>
      </c>
    </row>
    <row r="8" spans="1:24">
      <c r="A8" s="3">
        <v>40694.623229166667</v>
      </c>
      <c r="B8" s="4" t="s">
        <v>46</v>
      </c>
      <c r="C8" s="4" t="s">
        <v>49</v>
      </c>
      <c r="D8" s="4" t="s">
        <v>24</v>
      </c>
      <c r="E8" s="4" t="s">
        <v>14</v>
      </c>
      <c r="F8" s="4" t="s">
        <v>15</v>
      </c>
      <c r="G8" s="4" t="s">
        <v>17</v>
      </c>
      <c r="H8" s="4" t="s">
        <v>36</v>
      </c>
      <c r="I8" s="4" t="s">
        <v>47</v>
      </c>
      <c r="J8" s="4" t="s">
        <v>48</v>
      </c>
      <c r="K8" s="4" t="s">
        <v>20</v>
      </c>
      <c r="L8" s="4" t="s">
        <v>21</v>
      </c>
      <c r="M8" s="4" t="s">
        <v>22</v>
      </c>
      <c r="N8" s="8">
        <f t="shared" si="0"/>
        <v>0.5</v>
      </c>
      <c r="O8" s="8">
        <f t="shared" si="1"/>
        <v>0.5</v>
      </c>
      <c r="P8" s="8">
        <f t="shared" si="2"/>
        <v>0.5</v>
      </c>
      <c r="Q8" s="8">
        <f t="shared" si="3"/>
        <v>0</v>
      </c>
      <c r="R8" s="8">
        <f t="shared" si="4"/>
        <v>0</v>
      </c>
      <c r="S8" s="8">
        <f t="shared" si="5"/>
        <v>0</v>
      </c>
      <c r="T8" s="8">
        <f t="shared" si="6"/>
        <v>0</v>
      </c>
      <c r="U8" s="8">
        <f t="shared" si="7"/>
        <v>0</v>
      </c>
      <c r="V8" s="8">
        <f t="shared" si="8"/>
        <v>0.5</v>
      </c>
      <c r="W8" s="8">
        <f t="shared" si="9"/>
        <v>0.5</v>
      </c>
      <c r="X8" s="11">
        <f t="shared" si="10"/>
        <v>2.5</v>
      </c>
    </row>
    <row r="9" spans="1:24">
      <c r="A9" s="3">
        <v>40694.623912037037</v>
      </c>
      <c r="B9" s="4" t="s">
        <v>50</v>
      </c>
      <c r="C9" s="4" t="s">
        <v>52</v>
      </c>
      <c r="D9" s="4" t="s">
        <v>24</v>
      </c>
      <c r="E9" s="4" t="s">
        <v>14</v>
      </c>
      <c r="F9" s="4" t="s">
        <v>51</v>
      </c>
      <c r="G9" s="4" t="s">
        <v>16</v>
      </c>
      <c r="H9" s="4" t="s">
        <v>17</v>
      </c>
      <c r="I9" s="4" t="s">
        <v>18</v>
      </c>
      <c r="J9" s="4" t="s">
        <v>19</v>
      </c>
      <c r="K9" s="4" t="s">
        <v>33</v>
      </c>
      <c r="L9" s="4" t="s">
        <v>21</v>
      </c>
      <c r="M9" s="4" t="s">
        <v>22</v>
      </c>
      <c r="N9" s="9">
        <f t="shared" si="0"/>
        <v>0.5</v>
      </c>
      <c r="O9" s="9">
        <f t="shared" si="1"/>
        <v>0.5</v>
      </c>
      <c r="P9" s="9">
        <f t="shared" si="2"/>
        <v>0</v>
      </c>
      <c r="Q9" s="9">
        <f t="shared" si="3"/>
        <v>0.5</v>
      </c>
      <c r="R9" s="9">
        <f t="shared" si="4"/>
        <v>0.5</v>
      </c>
      <c r="S9" s="9">
        <f t="shared" si="5"/>
        <v>0.5</v>
      </c>
      <c r="T9" s="9">
        <f t="shared" si="6"/>
        <v>0.5</v>
      </c>
      <c r="U9" s="9">
        <f t="shared" si="7"/>
        <v>0.5</v>
      </c>
      <c r="V9" s="9">
        <f t="shared" si="8"/>
        <v>0.5</v>
      </c>
      <c r="W9" s="9">
        <f t="shared" si="9"/>
        <v>0.5</v>
      </c>
      <c r="X9" s="10">
        <f t="shared" si="10"/>
        <v>4.5</v>
      </c>
    </row>
    <row r="10" spans="1:24">
      <c r="A10" s="3">
        <v>40694.626620370371</v>
      </c>
      <c r="B10" s="4" t="s">
        <v>53</v>
      </c>
      <c r="C10" s="4" t="s">
        <v>57</v>
      </c>
      <c r="D10" s="4" t="s">
        <v>24</v>
      </c>
      <c r="E10" s="4" t="s">
        <v>14</v>
      </c>
      <c r="F10" s="4" t="s">
        <v>15</v>
      </c>
      <c r="G10" s="4" t="s">
        <v>17</v>
      </c>
      <c r="H10" s="4" t="s">
        <v>16</v>
      </c>
      <c r="I10" s="4" t="s">
        <v>54</v>
      </c>
      <c r="J10" s="4" t="s">
        <v>55</v>
      </c>
      <c r="K10" s="4" t="s">
        <v>56</v>
      </c>
      <c r="L10" s="4" t="s">
        <v>21</v>
      </c>
      <c r="M10" s="4" t="s">
        <v>22</v>
      </c>
      <c r="N10" s="8">
        <f t="shared" si="0"/>
        <v>0.5</v>
      </c>
      <c r="O10" s="8">
        <f t="shared" si="1"/>
        <v>0.5</v>
      </c>
      <c r="P10" s="8">
        <f t="shared" si="2"/>
        <v>0.5</v>
      </c>
      <c r="Q10" s="8">
        <f t="shared" si="3"/>
        <v>0</v>
      </c>
      <c r="R10" s="8">
        <f t="shared" si="4"/>
        <v>0</v>
      </c>
      <c r="S10" s="8">
        <f t="shared" si="5"/>
        <v>0</v>
      </c>
      <c r="T10" s="8">
        <f t="shared" si="6"/>
        <v>0</v>
      </c>
      <c r="U10" s="8">
        <f t="shared" si="7"/>
        <v>0</v>
      </c>
      <c r="V10" s="8">
        <f t="shared" si="8"/>
        <v>0.5</v>
      </c>
      <c r="W10" s="8">
        <f t="shared" si="9"/>
        <v>0.5</v>
      </c>
      <c r="X10" s="11">
        <f t="shared" si="10"/>
        <v>2.5</v>
      </c>
    </row>
    <row r="11" spans="1:24">
      <c r="A11" s="3">
        <v>40694.627256944441</v>
      </c>
      <c r="B11" s="4" t="s">
        <v>58</v>
      </c>
      <c r="C11" s="4" t="s">
        <v>59</v>
      </c>
      <c r="D11" s="4" t="s">
        <v>24</v>
      </c>
      <c r="E11" s="4" t="s">
        <v>14</v>
      </c>
      <c r="F11" s="4" t="s">
        <v>15</v>
      </c>
      <c r="G11" s="4" t="s">
        <v>36</v>
      </c>
      <c r="H11" s="4" t="s">
        <v>17</v>
      </c>
      <c r="I11" s="4" t="s">
        <v>18</v>
      </c>
      <c r="J11" s="4" t="s">
        <v>19</v>
      </c>
      <c r="K11" s="4" t="s">
        <v>33</v>
      </c>
      <c r="L11" s="4" t="s">
        <v>21</v>
      </c>
      <c r="M11" s="4" t="s">
        <v>22</v>
      </c>
      <c r="N11" s="9">
        <f t="shared" si="0"/>
        <v>0.5</v>
      </c>
      <c r="O11" s="9">
        <f t="shared" si="1"/>
        <v>0.5</v>
      </c>
      <c r="P11" s="9">
        <f t="shared" si="2"/>
        <v>0.5</v>
      </c>
      <c r="Q11" s="9">
        <f t="shared" si="3"/>
        <v>0</v>
      </c>
      <c r="R11" s="9">
        <f t="shared" si="4"/>
        <v>0.5</v>
      </c>
      <c r="S11" s="9">
        <f t="shared" si="5"/>
        <v>0.5</v>
      </c>
      <c r="T11" s="9">
        <f t="shared" si="6"/>
        <v>0.5</v>
      </c>
      <c r="U11" s="9">
        <f t="shared" si="7"/>
        <v>0.5</v>
      </c>
      <c r="V11" s="9">
        <f t="shared" si="8"/>
        <v>0.5</v>
      </c>
      <c r="W11" s="9">
        <f t="shared" si="9"/>
        <v>0.5</v>
      </c>
      <c r="X11" s="10">
        <f t="shared" si="10"/>
        <v>4.5</v>
      </c>
    </row>
    <row r="12" spans="1:24">
      <c r="A12" s="3">
        <v>40694.636122685188</v>
      </c>
      <c r="B12" s="4" t="s">
        <v>60</v>
      </c>
      <c r="C12" s="4" t="s">
        <v>62</v>
      </c>
      <c r="D12" s="4" t="s">
        <v>24</v>
      </c>
      <c r="E12" s="4" t="s">
        <v>14</v>
      </c>
      <c r="F12" s="4" t="s">
        <v>15</v>
      </c>
      <c r="G12" s="4" t="s">
        <v>16</v>
      </c>
      <c r="H12" s="4" t="s">
        <v>17</v>
      </c>
      <c r="I12" s="4" t="s">
        <v>29</v>
      </c>
      <c r="J12" s="4" t="s">
        <v>32</v>
      </c>
      <c r="K12" s="4" t="s">
        <v>33</v>
      </c>
      <c r="L12" s="4" t="s">
        <v>21</v>
      </c>
      <c r="M12" s="4" t="s">
        <v>61</v>
      </c>
      <c r="N12" s="8">
        <f t="shared" si="0"/>
        <v>0.5</v>
      </c>
      <c r="O12" s="8">
        <f t="shared" si="1"/>
        <v>0.5</v>
      </c>
      <c r="P12" s="8">
        <f t="shared" si="2"/>
        <v>0.5</v>
      </c>
      <c r="Q12" s="8">
        <f t="shared" si="3"/>
        <v>0.5</v>
      </c>
      <c r="R12" s="8">
        <f t="shared" si="4"/>
        <v>0.5</v>
      </c>
      <c r="S12" s="8">
        <f t="shared" si="5"/>
        <v>0</v>
      </c>
      <c r="T12" s="8">
        <f t="shared" si="6"/>
        <v>0</v>
      </c>
      <c r="U12" s="8">
        <f t="shared" si="7"/>
        <v>0.5</v>
      </c>
      <c r="V12" s="8">
        <f t="shared" si="8"/>
        <v>0.5</v>
      </c>
      <c r="W12" s="8">
        <f t="shared" si="9"/>
        <v>0</v>
      </c>
      <c r="X12" s="11">
        <f t="shared" si="10"/>
        <v>3.5</v>
      </c>
    </row>
    <row r="13" spans="1:24">
      <c r="A13" s="3">
        <v>40694.636458333334</v>
      </c>
      <c r="B13" s="4" t="s">
        <v>63</v>
      </c>
      <c r="C13" s="4" t="s">
        <v>64</v>
      </c>
      <c r="D13" s="4" t="s">
        <v>24</v>
      </c>
      <c r="E13" s="4" t="s">
        <v>14</v>
      </c>
      <c r="F13" s="4" t="s">
        <v>15</v>
      </c>
      <c r="G13" s="4" t="s">
        <v>16</v>
      </c>
      <c r="H13" s="4" t="s">
        <v>17</v>
      </c>
      <c r="I13" s="4" t="s">
        <v>18</v>
      </c>
      <c r="J13" s="4" t="s">
        <v>19</v>
      </c>
      <c r="K13" s="4" t="s">
        <v>33</v>
      </c>
      <c r="L13" s="4" t="s">
        <v>21</v>
      </c>
      <c r="M13" s="4" t="s">
        <v>22</v>
      </c>
      <c r="N13" s="9">
        <f t="shared" si="0"/>
        <v>0.5</v>
      </c>
      <c r="O13" s="9">
        <f t="shared" si="1"/>
        <v>0.5</v>
      </c>
      <c r="P13" s="9">
        <f t="shared" si="2"/>
        <v>0.5</v>
      </c>
      <c r="Q13" s="9">
        <f t="shared" si="3"/>
        <v>0.5</v>
      </c>
      <c r="R13" s="9">
        <f t="shared" si="4"/>
        <v>0.5</v>
      </c>
      <c r="S13" s="9">
        <f t="shared" si="5"/>
        <v>0.5</v>
      </c>
      <c r="T13" s="9">
        <f t="shared" si="6"/>
        <v>0.5</v>
      </c>
      <c r="U13" s="9">
        <f t="shared" si="7"/>
        <v>0.5</v>
      </c>
      <c r="V13" s="9">
        <f t="shared" si="8"/>
        <v>0.5</v>
      </c>
      <c r="W13" s="9">
        <f t="shared" si="9"/>
        <v>0.5</v>
      </c>
      <c r="X13" s="10">
        <f t="shared" si="10"/>
        <v>5</v>
      </c>
    </row>
    <row r="14" spans="1:24">
      <c r="A14" s="3">
        <v>40694.637071759258</v>
      </c>
      <c r="B14" s="4" t="s">
        <v>65</v>
      </c>
      <c r="C14" s="4" t="s">
        <v>66</v>
      </c>
      <c r="D14" s="4" t="s">
        <v>24</v>
      </c>
      <c r="E14" s="4" t="s">
        <v>14</v>
      </c>
      <c r="F14" s="4" t="s">
        <v>15</v>
      </c>
      <c r="G14" s="4" t="s">
        <v>16</v>
      </c>
      <c r="H14" s="4" t="s">
        <v>17</v>
      </c>
      <c r="I14" s="4" t="s">
        <v>47</v>
      </c>
      <c r="J14" s="4" t="s">
        <v>19</v>
      </c>
      <c r="K14" s="4" t="s">
        <v>33</v>
      </c>
      <c r="L14" s="4" t="s">
        <v>21</v>
      </c>
      <c r="M14" s="4" t="s">
        <v>61</v>
      </c>
      <c r="N14" s="8">
        <f t="shared" si="0"/>
        <v>0.5</v>
      </c>
      <c r="O14" s="8">
        <f t="shared" si="1"/>
        <v>0.5</v>
      </c>
      <c r="P14" s="8">
        <f t="shared" si="2"/>
        <v>0.5</v>
      </c>
      <c r="Q14" s="8">
        <f t="shared" si="3"/>
        <v>0.5</v>
      </c>
      <c r="R14" s="8">
        <f t="shared" si="4"/>
        <v>0.5</v>
      </c>
      <c r="S14" s="8">
        <f t="shared" si="5"/>
        <v>0</v>
      </c>
      <c r="T14" s="8">
        <f t="shared" si="6"/>
        <v>0.5</v>
      </c>
      <c r="U14" s="8">
        <f t="shared" si="7"/>
        <v>0.5</v>
      </c>
      <c r="V14" s="8">
        <f t="shared" si="8"/>
        <v>0.5</v>
      </c>
      <c r="W14" s="8">
        <f t="shared" si="9"/>
        <v>0</v>
      </c>
      <c r="X14" s="11">
        <f t="shared" si="10"/>
        <v>4</v>
      </c>
    </row>
    <row r="15" spans="1:24">
      <c r="A15" s="3">
        <v>40694.638333333336</v>
      </c>
      <c r="B15" s="4" t="s">
        <v>67</v>
      </c>
      <c r="C15" s="4" t="s">
        <v>69</v>
      </c>
      <c r="D15" s="4" t="s">
        <v>30</v>
      </c>
      <c r="E15" s="4" t="s">
        <v>14</v>
      </c>
      <c r="F15" s="4" t="s">
        <v>27</v>
      </c>
      <c r="G15" s="4" t="s">
        <v>28</v>
      </c>
      <c r="H15" s="4" t="s">
        <v>17</v>
      </c>
      <c r="I15" s="4" t="s">
        <v>54</v>
      </c>
      <c r="J15" s="4" t="s">
        <v>19</v>
      </c>
      <c r="K15" s="4" t="s">
        <v>68</v>
      </c>
      <c r="L15" s="4" t="s">
        <v>21</v>
      </c>
      <c r="M15" s="4" t="s">
        <v>22</v>
      </c>
      <c r="N15" s="9">
        <f t="shared" si="0"/>
        <v>0</v>
      </c>
      <c r="O15" s="9">
        <f t="shared" si="1"/>
        <v>0.5</v>
      </c>
      <c r="P15" s="9">
        <f t="shared" si="2"/>
        <v>0</v>
      </c>
      <c r="Q15" s="9">
        <f t="shared" si="3"/>
        <v>0</v>
      </c>
      <c r="R15" s="9">
        <f t="shared" si="4"/>
        <v>0.5</v>
      </c>
      <c r="S15" s="9">
        <f t="shared" si="5"/>
        <v>0</v>
      </c>
      <c r="T15" s="9">
        <f t="shared" si="6"/>
        <v>0.5</v>
      </c>
      <c r="U15" s="9">
        <f t="shared" si="7"/>
        <v>0</v>
      </c>
      <c r="V15" s="9">
        <f t="shared" si="8"/>
        <v>0.5</v>
      </c>
      <c r="W15" s="9">
        <f t="shared" si="9"/>
        <v>0.5</v>
      </c>
      <c r="X15" s="10">
        <f t="shared" si="10"/>
        <v>2.5</v>
      </c>
    </row>
    <row r="16" spans="1:24">
      <c r="A16" s="3">
        <v>40694.63853009259</v>
      </c>
      <c r="B16" s="4" t="s">
        <v>70</v>
      </c>
      <c r="C16" s="4" t="s">
        <v>72</v>
      </c>
      <c r="D16" s="4" t="s">
        <v>30</v>
      </c>
      <c r="E16" s="4" t="s">
        <v>26</v>
      </c>
      <c r="F16" s="4" t="s">
        <v>15</v>
      </c>
      <c r="G16" s="4" t="s">
        <v>36</v>
      </c>
      <c r="H16" s="4" t="s">
        <v>28</v>
      </c>
      <c r="I16" s="4" t="s">
        <v>47</v>
      </c>
      <c r="J16" s="4" t="s">
        <v>48</v>
      </c>
      <c r="K16" s="4" t="s">
        <v>20</v>
      </c>
      <c r="L16" s="4" t="s">
        <v>71</v>
      </c>
      <c r="M16" s="4" t="s">
        <v>37</v>
      </c>
      <c r="N16" s="8">
        <f t="shared" si="0"/>
        <v>0</v>
      </c>
      <c r="O16" s="8">
        <f t="shared" si="1"/>
        <v>0</v>
      </c>
      <c r="P16" s="8">
        <f t="shared" si="2"/>
        <v>0.5</v>
      </c>
      <c r="Q16" s="8">
        <f t="shared" si="3"/>
        <v>0</v>
      </c>
      <c r="R16" s="8">
        <f t="shared" si="4"/>
        <v>0</v>
      </c>
      <c r="S16" s="8">
        <f t="shared" si="5"/>
        <v>0</v>
      </c>
      <c r="T16" s="8">
        <f t="shared" si="6"/>
        <v>0</v>
      </c>
      <c r="U16" s="8">
        <f t="shared" si="7"/>
        <v>0</v>
      </c>
      <c r="V16" s="8">
        <f t="shared" si="8"/>
        <v>0</v>
      </c>
      <c r="W16" s="8">
        <f t="shared" si="9"/>
        <v>0</v>
      </c>
      <c r="X16" s="11">
        <f t="shared" si="10"/>
        <v>0.5</v>
      </c>
    </row>
    <row r="17" spans="1:24">
      <c r="A17" s="3">
        <v>40694.645983796298</v>
      </c>
      <c r="B17" s="4" t="s">
        <v>73</v>
      </c>
      <c r="C17" s="4" t="s">
        <v>74</v>
      </c>
      <c r="D17" s="4" t="s">
        <v>24</v>
      </c>
      <c r="E17" s="4" t="s">
        <v>14</v>
      </c>
      <c r="F17" s="4" t="s">
        <v>15</v>
      </c>
      <c r="G17" s="4" t="s">
        <v>16</v>
      </c>
      <c r="H17" s="4" t="s">
        <v>17</v>
      </c>
      <c r="I17" s="4" t="s">
        <v>18</v>
      </c>
      <c r="J17" s="4" t="s">
        <v>19</v>
      </c>
      <c r="K17" s="4" t="s">
        <v>68</v>
      </c>
      <c r="L17" s="4" t="s">
        <v>71</v>
      </c>
      <c r="M17" s="4" t="s">
        <v>61</v>
      </c>
      <c r="N17" s="9">
        <f t="shared" si="0"/>
        <v>0.5</v>
      </c>
      <c r="O17" s="9">
        <f t="shared" si="1"/>
        <v>0.5</v>
      </c>
      <c r="P17" s="9">
        <f t="shared" si="2"/>
        <v>0.5</v>
      </c>
      <c r="Q17" s="9">
        <f t="shared" si="3"/>
        <v>0.5</v>
      </c>
      <c r="R17" s="9">
        <f t="shared" si="4"/>
        <v>0.5</v>
      </c>
      <c r="S17" s="9">
        <f t="shared" si="5"/>
        <v>0.5</v>
      </c>
      <c r="T17" s="9">
        <f t="shared" si="6"/>
        <v>0.5</v>
      </c>
      <c r="U17" s="9">
        <f t="shared" si="7"/>
        <v>0</v>
      </c>
      <c r="V17" s="9">
        <f t="shared" si="8"/>
        <v>0</v>
      </c>
      <c r="W17" s="9">
        <f t="shared" si="9"/>
        <v>0</v>
      </c>
      <c r="X17" s="10">
        <f t="shared" si="10"/>
        <v>3.5</v>
      </c>
    </row>
    <row r="18" spans="1:24">
      <c r="A18" s="3">
        <v>40694.64607638889</v>
      </c>
      <c r="B18" s="4" t="s">
        <v>75</v>
      </c>
      <c r="C18" s="4" t="s">
        <v>77</v>
      </c>
      <c r="D18" s="4" t="s">
        <v>24</v>
      </c>
      <c r="E18" s="4" t="s">
        <v>76</v>
      </c>
      <c r="F18" s="4" t="s">
        <v>15</v>
      </c>
      <c r="G18" s="4" t="s">
        <v>16</v>
      </c>
      <c r="H18" s="4" t="s">
        <v>17</v>
      </c>
      <c r="I18" s="4" t="s">
        <v>18</v>
      </c>
      <c r="J18" s="4" t="s">
        <v>19</v>
      </c>
      <c r="K18" s="4" t="s">
        <v>33</v>
      </c>
      <c r="L18" s="4" t="s">
        <v>21</v>
      </c>
      <c r="M18" s="4" t="s">
        <v>41</v>
      </c>
      <c r="N18" s="8">
        <f t="shared" si="0"/>
        <v>0.5</v>
      </c>
      <c r="O18" s="8">
        <f t="shared" si="1"/>
        <v>0</v>
      </c>
      <c r="P18" s="8">
        <f t="shared" si="2"/>
        <v>0.5</v>
      </c>
      <c r="Q18" s="8">
        <f t="shared" si="3"/>
        <v>0.5</v>
      </c>
      <c r="R18" s="8">
        <f t="shared" si="4"/>
        <v>0.5</v>
      </c>
      <c r="S18" s="8">
        <f t="shared" si="5"/>
        <v>0.5</v>
      </c>
      <c r="T18" s="8">
        <f t="shared" si="6"/>
        <v>0.5</v>
      </c>
      <c r="U18" s="8">
        <f t="shared" si="7"/>
        <v>0.5</v>
      </c>
      <c r="V18" s="8">
        <f t="shared" si="8"/>
        <v>0.5</v>
      </c>
      <c r="W18" s="8">
        <f t="shared" si="9"/>
        <v>0</v>
      </c>
      <c r="X18" s="11">
        <f t="shared" si="10"/>
        <v>4</v>
      </c>
    </row>
    <row r="19" spans="1:24">
      <c r="A19" s="3">
        <v>40694.646481481483</v>
      </c>
      <c r="B19" s="4" t="s">
        <v>78</v>
      </c>
      <c r="C19" s="4" t="s">
        <v>79</v>
      </c>
      <c r="D19" s="4" t="s">
        <v>24</v>
      </c>
      <c r="E19" s="4" t="s">
        <v>14</v>
      </c>
      <c r="F19" s="4" t="s">
        <v>15</v>
      </c>
      <c r="G19" s="4" t="s">
        <v>36</v>
      </c>
      <c r="H19" s="4" t="s">
        <v>17</v>
      </c>
      <c r="I19" s="4" t="s">
        <v>18</v>
      </c>
      <c r="J19" s="4" t="s">
        <v>48</v>
      </c>
      <c r="K19" s="4" t="s">
        <v>56</v>
      </c>
      <c r="L19" s="4" t="s">
        <v>21</v>
      </c>
      <c r="M19" s="4" t="s">
        <v>22</v>
      </c>
      <c r="N19" s="9">
        <f t="shared" si="0"/>
        <v>0.5</v>
      </c>
      <c r="O19" s="9">
        <f t="shared" si="1"/>
        <v>0.5</v>
      </c>
      <c r="P19" s="9">
        <f t="shared" si="2"/>
        <v>0.5</v>
      </c>
      <c r="Q19" s="9">
        <f t="shared" si="3"/>
        <v>0</v>
      </c>
      <c r="R19" s="9">
        <f t="shared" si="4"/>
        <v>0.5</v>
      </c>
      <c r="S19" s="9">
        <f t="shared" si="5"/>
        <v>0.5</v>
      </c>
      <c r="T19" s="9">
        <f t="shared" si="6"/>
        <v>0</v>
      </c>
      <c r="U19" s="9">
        <f t="shared" si="7"/>
        <v>0</v>
      </c>
      <c r="V19" s="9">
        <f t="shared" si="8"/>
        <v>0.5</v>
      </c>
      <c r="W19" s="9">
        <f t="shared" si="9"/>
        <v>0.5</v>
      </c>
      <c r="X19" s="10">
        <f t="shared" si="10"/>
        <v>3.5</v>
      </c>
    </row>
    <row r="20" spans="1:24">
      <c r="A20" s="3">
        <v>40694.647187499999</v>
      </c>
      <c r="B20" s="4" t="s">
        <v>80</v>
      </c>
      <c r="C20" s="4" t="s">
        <v>81</v>
      </c>
      <c r="D20" s="4" t="s">
        <v>24</v>
      </c>
      <c r="E20" s="4" t="s">
        <v>14</v>
      </c>
      <c r="F20" s="4" t="s">
        <v>15</v>
      </c>
      <c r="G20" s="4" t="s">
        <v>16</v>
      </c>
      <c r="H20" s="4" t="s">
        <v>17</v>
      </c>
      <c r="I20" s="4" t="s">
        <v>18</v>
      </c>
      <c r="J20" s="4" t="s">
        <v>19</v>
      </c>
      <c r="K20" s="4" t="s">
        <v>33</v>
      </c>
      <c r="L20" s="4" t="s">
        <v>21</v>
      </c>
      <c r="M20" s="4" t="s">
        <v>22</v>
      </c>
      <c r="N20" s="8">
        <f t="shared" si="0"/>
        <v>0.5</v>
      </c>
      <c r="O20" s="8">
        <f t="shared" si="1"/>
        <v>0.5</v>
      </c>
      <c r="P20" s="8">
        <f t="shared" si="2"/>
        <v>0.5</v>
      </c>
      <c r="Q20" s="8">
        <f t="shared" si="3"/>
        <v>0.5</v>
      </c>
      <c r="R20" s="8">
        <f t="shared" si="4"/>
        <v>0.5</v>
      </c>
      <c r="S20" s="8">
        <f t="shared" si="5"/>
        <v>0.5</v>
      </c>
      <c r="T20" s="8">
        <f t="shared" si="6"/>
        <v>0.5</v>
      </c>
      <c r="U20" s="8">
        <f t="shared" si="7"/>
        <v>0.5</v>
      </c>
      <c r="V20" s="8">
        <f t="shared" si="8"/>
        <v>0.5</v>
      </c>
      <c r="W20" s="8">
        <f t="shared" si="9"/>
        <v>0.5</v>
      </c>
      <c r="X20" s="11">
        <f t="shared" si="10"/>
        <v>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topLeftCell="B1" workbookViewId="0">
      <pane xSplit="2" ySplit="1" topLeftCell="X11" activePane="bottomRight" state="frozen"/>
      <selection activeCell="B1" sqref="B1"/>
      <selection pane="topRight" activeCell="D1" sqref="D1"/>
      <selection pane="bottomLeft" activeCell="B2" sqref="B2"/>
      <selection pane="bottomRight" activeCell="X15" sqref="X15"/>
    </sheetView>
  </sheetViews>
  <sheetFormatPr baseColWidth="10" defaultRowHeight="15"/>
  <cols>
    <col min="1" max="1" width="19" hidden="1" customWidth="1"/>
    <col min="2" max="2" width="18.140625" customWidth="1"/>
    <col min="3" max="3" width="16" customWidth="1"/>
    <col min="4" max="4" width="14.7109375" customWidth="1"/>
    <col min="5" max="5" width="22.85546875" customWidth="1"/>
    <col min="7" max="7" width="21.140625" customWidth="1"/>
    <col min="8" max="8" width="22" customWidth="1"/>
    <col min="9" max="9" width="14.42578125" customWidth="1"/>
    <col min="10" max="10" width="15.140625" customWidth="1"/>
    <col min="11" max="11" width="15.28515625" customWidth="1"/>
    <col min="13" max="13" width="25.28515625" customWidth="1"/>
    <col min="14" max="24" width="4.7109375" customWidth="1"/>
  </cols>
  <sheetData>
    <row r="1" spans="1:24" s="1" customFormat="1" ht="60.75">
      <c r="A1" s="12" t="s">
        <v>0</v>
      </c>
      <c r="B1" s="13" t="s">
        <v>1</v>
      </c>
      <c r="C1" s="13" t="s">
        <v>11</v>
      </c>
      <c r="D1" s="13" t="s">
        <v>92</v>
      </c>
      <c r="E1" s="13" t="s">
        <v>83</v>
      </c>
      <c r="F1" s="13" t="s">
        <v>84</v>
      </c>
      <c r="G1" s="13" t="s">
        <v>85</v>
      </c>
      <c r="H1" s="13" t="s">
        <v>86</v>
      </c>
      <c r="I1" s="13" t="s">
        <v>87</v>
      </c>
      <c r="J1" s="13" t="s">
        <v>88</v>
      </c>
      <c r="K1" s="13" t="s">
        <v>89</v>
      </c>
      <c r="L1" s="13" t="s">
        <v>90</v>
      </c>
      <c r="M1" s="13" t="s">
        <v>91</v>
      </c>
      <c r="N1" s="5">
        <v>1</v>
      </c>
      <c r="O1" s="5">
        <v>2</v>
      </c>
      <c r="P1" s="5">
        <v>3</v>
      </c>
      <c r="Q1" s="5">
        <v>4</v>
      </c>
      <c r="R1" s="5">
        <v>5</v>
      </c>
      <c r="S1" s="5">
        <v>6</v>
      </c>
      <c r="T1" s="5">
        <v>7</v>
      </c>
      <c r="U1" s="5">
        <v>8</v>
      </c>
      <c r="V1" s="5">
        <v>9</v>
      </c>
      <c r="W1" s="5">
        <v>10</v>
      </c>
      <c r="X1" s="6" t="s">
        <v>82</v>
      </c>
    </row>
    <row r="2" spans="1:24">
      <c r="A2" s="3">
        <v>40695.621736111112</v>
      </c>
      <c r="B2" s="4" t="s">
        <v>93</v>
      </c>
      <c r="C2" s="4" t="s">
        <v>99</v>
      </c>
      <c r="D2" s="4" t="s">
        <v>100</v>
      </c>
      <c r="E2" s="4" t="s">
        <v>94</v>
      </c>
      <c r="F2" s="4" t="s">
        <v>24</v>
      </c>
      <c r="G2" s="4" t="s">
        <v>36</v>
      </c>
      <c r="H2" s="4" t="s">
        <v>28</v>
      </c>
      <c r="I2" s="4" t="s">
        <v>95</v>
      </c>
      <c r="J2" s="4" t="s">
        <v>96</v>
      </c>
      <c r="K2" s="4" t="s">
        <v>97</v>
      </c>
      <c r="L2" s="4" t="s">
        <v>21</v>
      </c>
      <c r="M2" s="4" t="s">
        <v>98</v>
      </c>
      <c r="N2" s="9">
        <f>IF(D2="Transformador",0.5,0)</f>
        <v>0</v>
      </c>
      <c r="O2" s="9">
        <f>IF(E2="Condensador no  polarizado",0.5,0)</f>
        <v>0</v>
      </c>
      <c r="P2" s="9">
        <f>IF(F2="Resistencia",0.5,0)</f>
        <v>0.5</v>
      </c>
      <c r="Q2" s="9">
        <f>IF(G2="Condensador electrolitico",0.5,0)</f>
        <v>0.5</v>
      </c>
      <c r="R2" s="9">
        <f>IF(H2="Condensador tubular",0.5,0)</f>
        <v>0.5</v>
      </c>
      <c r="S2" s="9">
        <f>IF(I2="1.200 Ohm al 5%",0.5,0)</f>
        <v>0.5</v>
      </c>
      <c r="T2" s="9">
        <f>IF(J2="66 Ohm al 5%",0.5,0)</f>
        <v>0.5</v>
      </c>
      <c r="U2" s="9">
        <f>IF(K2="300  Ohm al 5%",0.5,0)</f>
        <v>0.5</v>
      </c>
      <c r="V2" s="9">
        <f>IF(L2="Henrios",0.5,0)</f>
        <v>0</v>
      </c>
      <c r="W2" s="9">
        <f>IF(M2="Transistor y Diodo rectificador",0.5,0)</f>
        <v>0.5</v>
      </c>
      <c r="X2" s="10">
        <f>SUM(N2:W2)</f>
        <v>3.5</v>
      </c>
    </row>
    <row r="3" spans="1:24">
      <c r="A3" s="3">
        <v>40695.622314814813</v>
      </c>
      <c r="B3" s="4" t="s">
        <v>101</v>
      </c>
      <c r="C3" s="4" t="s">
        <v>104</v>
      </c>
      <c r="D3" s="4" t="s">
        <v>100</v>
      </c>
      <c r="E3" s="4" t="s">
        <v>102</v>
      </c>
      <c r="F3" s="4" t="s">
        <v>40</v>
      </c>
      <c r="G3" s="4" t="s">
        <v>36</v>
      </c>
      <c r="H3" s="4" t="s">
        <v>28</v>
      </c>
      <c r="I3" s="4" t="s">
        <v>95</v>
      </c>
      <c r="J3" s="4" t="s">
        <v>96</v>
      </c>
      <c r="K3" s="4" t="s">
        <v>97</v>
      </c>
      <c r="L3" s="4" t="s">
        <v>103</v>
      </c>
      <c r="M3" s="4" t="s">
        <v>98</v>
      </c>
      <c r="N3" s="8">
        <f t="shared" ref="N3:N25" si="0">IF(D3="Transformador",0.5,0)</f>
        <v>0</v>
      </c>
      <c r="O3" s="8">
        <f t="shared" ref="O3:O25" si="1">IF(E3="Condensador no  polarizado",0.5,0)</f>
        <v>0.5</v>
      </c>
      <c r="P3" s="8">
        <f t="shared" ref="P3:P25" si="2">IF(F3="Resistencia",0.5,0)</f>
        <v>0</v>
      </c>
      <c r="Q3" s="8">
        <f t="shared" ref="Q3:Q25" si="3">IF(G3="Condensador electrolitico",0.5,0)</f>
        <v>0.5</v>
      </c>
      <c r="R3" s="8">
        <f t="shared" ref="R3:R25" si="4">IF(H3="Condensador tubular",0.5,0)</f>
        <v>0.5</v>
      </c>
      <c r="S3" s="8">
        <f t="shared" ref="S3:S25" si="5">IF(I3="1.200 Ohm al 5%",0.5,0)</f>
        <v>0.5</v>
      </c>
      <c r="T3" s="8">
        <f t="shared" ref="T3:T25" si="6">IF(J3="66 Ohm al 5%",0.5,0)</f>
        <v>0.5</v>
      </c>
      <c r="U3" s="8">
        <f t="shared" ref="U3:U25" si="7">IF(K3="300  Ohm al 5%",0.5,0)</f>
        <v>0.5</v>
      </c>
      <c r="V3" s="8">
        <f t="shared" ref="V3:V25" si="8">IF(L3="Henrios",0.5,0)</f>
        <v>0.5</v>
      </c>
      <c r="W3" s="8">
        <f t="shared" ref="W3:W25" si="9">IF(M3="Transistor y Diodo rectificador",0.5,0)</f>
        <v>0.5</v>
      </c>
      <c r="X3" s="11">
        <f t="shared" ref="X3:X20" si="10">SUM(N3:W3)</f>
        <v>4</v>
      </c>
    </row>
    <row r="4" spans="1:24">
      <c r="A4" s="3">
        <v>40695.622442129628</v>
      </c>
      <c r="B4" s="4" t="s">
        <v>105</v>
      </c>
      <c r="C4" s="4" t="s">
        <v>108</v>
      </c>
      <c r="D4" s="4" t="s">
        <v>100</v>
      </c>
      <c r="E4" s="4" t="s">
        <v>106</v>
      </c>
      <c r="F4" s="4" t="s">
        <v>40</v>
      </c>
      <c r="G4" s="4" t="s">
        <v>36</v>
      </c>
      <c r="H4" s="4" t="s">
        <v>16</v>
      </c>
      <c r="I4" s="4" t="s">
        <v>95</v>
      </c>
      <c r="J4" s="4" t="s">
        <v>107</v>
      </c>
      <c r="K4" s="4" t="s">
        <v>97</v>
      </c>
      <c r="L4" s="4" t="s">
        <v>103</v>
      </c>
      <c r="M4" s="4" t="s">
        <v>98</v>
      </c>
      <c r="N4" s="9">
        <f t="shared" si="0"/>
        <v>0</v>
      </c>
      <c r="O4" s="9">
        <f t="shared" si="1"/>
        <v>0</v>
      </c>
      <c r="P4" s="9">
        <f t="shared" si="2"/>
        <v>0</v>
      </c>
      <c r="Q4" s="9">
        <f t="shared" si="3"/>
        <v>0.5</v>
      </c>
      <c r="R4" s="9">
        <f t="shared" si="4"/>
        <v>0</v>
      </c>
      <c r="S4" s="9">
        <f t="shared" si="5"/>
        <v>0.5</v>
      </c>
      <c r="T4" s="9">
        <f t="shared" si="6"/>
        <v>0</v>
      </c>
      <c r="U4" s="9">
        <f t="shared" si="7"/>
        <v>0.5</v>
      </c>
      <c r="V4" s="9">
        <f t="shared" si="8"/>
        <v>0.5</v>
      </c>
      <c r="W4" s="9">
        <f t="shared" si="9"/>
        <v>0.5</v>
      </c>
      <c r="X4" s="10">
        <f t="shared" si="10"/>
        <v>2.5</v>
      </c>
    </row>
    <row r="5" spans="1:24">
      <c r="A5" s="3">
        <v>40695.623263888891</v>
      </c>
      <c r="B5" s="4" t="s">
        <v>109</v>
      </c>
      <c r="C5" s="4" t="s">
        <v>110</v>
      </c>
      <c r="D5" s="4" t="s">
        <v>100</v>
      </c>
      <c r="E5" s="4" t="s">
        <v>102</v>
      </c>
      <c r="F5" s="4" t="s">
        <v>24</v>
      </c>
      <c r="G5" s="4" t="s">
        <v>28</v>
      </c>
      <c r="H5" s="4" t="s">
        <v>28</v>
      </c>
      <c r="I5" s="4" t="s">
        <v>95</v>
      </c>
      <c r="J5" s="4" t="s">
        <v>107</v>
      </c>
      <c r="K5" s="4" t="s">
        <v>97</v>
      </c>
      <c r="L5" s="4" t="s">
        <v>21</v>
      </c>
      <c r="M5" s="4" t="s">
        <v>61</v>
      </c>
      <c r="N5" s="8">
        <f t="shared" si="0"/>
        <v>0</v>
      </c>
      <c r="O5" s="8">
        <f t="shared" si="1"/>
        <v>0.5</v>
      </c>
      <c r="P5" s="8">
        <f t="shared" si="2"/>
        <v>0.5</v>
      </c>
      <c r="Q5" s="8">
        <f t="shared" si="3"/>
        <v>0</v>
      </c>
      <c r="R5" s="8">
        <f t="shared" si="4"/>
        <v>0.5</v>
      </c>
      <c r="S5" s="8">
        <f t="shared" si="5"/>
        <v>0.5</v>
      </c>
      <c r="T5" s="8">
        <f t="shared" si="6"/>
        <v>0</v>
      </c>
      <c r="U5" s="8">
        <f t="shared" si="7"/>
        <v>0.5</v>
      </c>
      <c r="V5" s="8">
        <f t="shared" si="8"/>
        <v>0</v>
      </c>
      <c r="W5" s="8">
        <f t="shared" si="9"/>
        <v>0</v>
      </c>
      <c r="X5" s="11">
        <f t="shared" si="10"/>
        <v>2.5</v>
      </c>
    </row>
    <row r="6" spans="1:24">
      <c r="A6" s="3">
        <v>40695.623807870368</v>
      </c>
      <c r="B6" s="4" t="s">
        <v>111</v>
      </c>
      <c r="C6" s="4" t="s">
        <v>114</v>
      </c>
      <c r="D6" s="4" t="s">
        <v>14</v>
      </c>
      <c r="E6" s="4" t="s">
        <v>106</v>
      </c>
      <c r="F6" s="4" t="s">
        <v>24</v>
      </c>
      <c r="G6" s="4" t="s">
        <v>16</v>
      </c>
      <c r="H6" s="4" t="s">
        <v>28</v>
      </c>
      <c r="I6" s="4" t="s">
        <v>95</v>
      </c>
      <c r="J6" s="4" t="s">
        <v>112</v>
      </c>
      <c r="K6" s="4" t="s">
        <v>113</v>
      </c>
      <c r="L6" s="4" t="s">
        <v>103</v>
      </c>
      <c r="M6" s="4" t="s">
        <v>98</v>
      </c>
      <c r="N6" s="9">
        <f t="shared" si="0"/>
        <v>0</v>
      </c>
      <c r="O6" s="9">
        <f t="shared" si="1"/>
        <v>0</v>
      </c>
      <c r="P6" s="9">
        <f t="shared" si="2"/>
        <v>0.5</v>
      </c>
      <c r="Q6" s="9">
        <f t="shared" si="3"/>
        <v>0</v>
      </c>
      <c r="R6" s="9">
        <f t="shared" si="4"/>
        <v>0.5</v>
      </c>
      <c r="S6" s="9">
        <f t="shared" si="5"/>
        <v>0.5</v>
      </c>
      <c r="T6" s="9">
        <f t="shared" si="6"/>
        <v>0</v>
      </c>
      <c r="U6" s="9">
        <f t="shared" si="7"/>
        <v>0</v>
      </c>
      <c r="V6" s="9">
        <f t="shared" si="8"/>
        <v>0.5</v>
      </c>
      <c r="W6" s="9">
        <f t="shared" si="9"/>
        <v>0.5</v>
      </c>
      <c r="X6" s="10">
        <f t="shared" si="10"/>
        <v>2.5</v>
      </c>
    </row>
    <row r="7" spans="1:24">
      <c r="A7" s="3">
        <v>40695.631388888891</v>
      </c>
      <c r="B7" s="4" t="s">
        <v>115</v>
      </c>
      <c r="C7" s="4" t="s">
        <v>116</v>
      </c>
      <c r="D7" s="4" t="s">
        <v>15</v>
      </c>
      <c r="E7" s="4" t="s">
        <v>102</v>
      </c>
      <c r="F7" s="4" t="s">
        <v>24</v>
      </c>
      <c r="G7" s="4" t="s">
        <v>28</v>
      </c>
      <c r="H7" s="4" t="s">
        <v>36</v>
      </c>
      <c r="I7" s="4" t="s">
        <v>95</v>
      </c>
      <c r="J7" s="4" t="s">
        <v>96</v>
      </c>
      <c r="K7" s="4" t="s">
        <v>97</v>
      </c>
      <c r="L7" s="4" t="s">
        <v>21</v>
      </c>
      <c r="M7" s="4" t="s">
        <v>98</v>
      </c>
      <c r="N7" s="9">
        <f t="shared" si="0"/>
        <v>0</v>
      </c>
      <c r="O7" s="9">
        <f t="shared" si="1"/>
        <v>0.5</v>
      </c>
      <c r="P7" s="9">
        <f t="shared" si="2"/>
        <v>0.5</v>
      </c>
      <c r="Q7" s="9">
        <f t="shared" si="3"/>
        <v>0</v>
      </c>
      <c r="R7" s="9">
        <f t="shared" si="4"/>
        <v>0</v>
      </c>
      <c r="S7" s="9">
        <f t="shared" si="5"/>
        <v>0.5</v>
      </c>
      <c r="T7" s="9">
        <f t="shared" si="6"/>
        <v>0.5</v>
      </c>
      <c r="U7" s="9">
        <f t="shared" si="7"/>
        <v>0.5</v>
      </c>
      <c r="V7" s="9">
        <f t="shared" si="8"/>
        <v>0</v>
      </c>
      <c r="W7" s="9">
        <f t="shared" si="9"/>
        <v>0.5</v>
      </c>
      <c r="X7" s="10">
        <f t="shared" si="10"/>
        <v>3</v>
      </c>
    </row>
    <row r="8" spans="1:24">
      <c r="A8" s="3">
        <v>40695.632118055553</v>
      </c>
      <c r="B8" s="4" t="s">
        <v>117</v>
      </c>
      <c r="C8" s="4" t="s">
        <v>118</v>
      </c>
      <c r="D8" s="4" t="s">
        <v>100</v>
      </c>
      <c r="E8" s="4" t="s">
        <v>94</v>
      </c>
      <c r="F8" s="4" t="s">
        <v>24</v>
      </c>
      <c r="G8" s="4" t="s">
        <v>28</v>
      </c>
      <c r="H8" s="4" t="s">
        <v>16</v>
      </c>
      <c r="I8" s="4" t="s">
        <v>29</v>
      </c>
      <c r="J8" s="4" t="s">
        <v>96</v>
      </c>
      <c r="K8" s="4" t="s">
        <v>97</v>
      </c>
      <c r="L8" s="4" t="s">
        <v>103</v>
      </c>
      <c r="M8" s="4" t="s">
        <v>61</v>
      </c>
      <c r="N8" s="8">
        <f t="shared" si="0"/>
        <v>0</v>
      </c>
      <c r="O8" s="8">
        <f t="shared" si="1"/>
        <v>0</v>
      </c>
      <c r="P8" s="8">
        <f t="shared" si="2"/>
        <v>0.5</v>
      </c>
      <c r="Q8" s="8">
        <f t="shared" si="3"/>
        <v>0</v>
      </c>
      <c r="R8" s="8">
        <f t="shared" si="4"/>
        <v>0</v>
      </c>
      <c r="S8" s="8">
        <f t="shared" si="5"/>
        <v>0</v>
      </c>
      <c r="T8" s="8">
        <f t="shared" si="6"/>
        <v>0.5</v>
      </c>
      <c r="U8" s="8">
        <f t="shared" si="7"/>
        <v>0.5</v>
      </c>
      <c r="V8" s="8">
        <f t="shared" si="8"/>
        <v>0.5</v>
      </c>
      <c r="W8" s="8">
        <f t="shared" si="9"/>
        <v>0</v>
      </c>
      <c r="X8" s="11">
        <f t="shared" si="10"/>
        <v>2</v>
      </c>
    </row>
    <row r="9" spans="1:24">
      <c r="A9" s="3">
        <v>40695.632939814815</v>
      </c>
      <c r="B9" s="4" t="s">
        <v>119</v>
      </c>
      <c r="C9" s="4" t="s">
        <v>120</v>
      </c>
      <c r="D9" s="4" t="s">
        <v>121</v>
      </c>
      <c r="E9" s="4" t="s">
        <v>106</v>
      </c>
      <c r="F9" s="4" t="s">
        <v>24</v>
      </c>
      <c r="G9" s="4" t="s">
        <v>36</v>
      </c>
      <c r="H9" s="4" t="s">
        <v>28</v>
      </c>
      <c r="I9" s="4" t="s">
        <v>95</v>
      </c>
      <c r="J9" s="4" t="s">
        <v>107</v>
      </c>
      <c r="K9" s="4" t="s">
        <v>97</v>
      </c>
      <c r="L9" s="4" t="s">
        <v>103</v>
      </c>
      <c r="M9" s="4" t="s">
        <v>98</v>
      </c>
      <c r="N9" s="9">
        <f t="shared" si="0"/>
        <v>0.5</v>
      </c>
      <c r="O9" s="9">
        <f t="shared" si="1"/>
        <v>0</v>
      </c>
      <c r="P9" s="9">
        <f t="shared" si="2"/>
        <v>0.5</v>
      </c>
      <c r="Q9" s="9">
        <f t="shared" si="3"/>
        <v>0.5</v>
      </c>
      <c r="R9" s="9">
        <f t="shared" si="4"/>
        <v>0.5</v>
      </c>
      <c r="S9" s="9">
        <f t="shared" si="5"/>
        <v>0.5</v>
      </c>
      <c r="T9" s="9">
        <f t="shared" si="6"/>
        <v>0</v>
      </c>
      <c r="U9" s="9">
        <f t="shared" si="7"/>
        <v>0.5</v>
      </c>
      <c r="V9" s="9">
        <f t="shared" si="8"/>
        <v>0.5</v>
      </c>
      <c r="W9" s="9">
        <f t="shared" si="9"/>
        <v>0.5</v>
      </c>
      <c r="X9" s="10">
        <f t="shared" si="10"/>
        <v>4</v>
      </c>
    </row>
    <row r="10" spans="1:24">
      <c r="A10" s="3">
        <v>40695.633229166669</v>
      </c>
      <c r="B10" s="4" t="s">
        <v>122</v>
      </c>
      <c r="C10" s="4" t="s">
        <v>123</v>
      </c>
      <c r="D10" s="4" t="s">
        <v>100</v>
      </c>
      <c r="E10" s="4" t="s">
        <v>94</v>
      </c>
      <c r="F10" s="4" t="s">
        <v>24</v>
      </c>
      <c r="G10" s="4" t="s">
        <v>28</v>
      </c>
      <c r="H10" s="4" t="s">
        <v>16</v>
      </c>
      <c r="I10" s="4" t="s">
        <v>95</v>
      </c>
      <c r="J10" s="4" t="s">
        <v>107</v>
      </c>
      <c r="K10" s="4" t="s">
        <v>97</v>
      </c>
      <c r="L10" s="4" t="s">
        <v>103</v>
      </c>
      <c r="M10" s="4" t="s">
        <v>37</v>
      </c>
      <c r="N10" s="8">
        <f t="shared" si="0"/>
        <v>0</v>
      </c>
      <c r="O10" s="8">
        <f t="shared" si="1"/>
        <v>0</v>
      </c>
      <c r="P10" s="8">
        <f t="shared" si="2"/>
        <v>0.5</v>
      </c>
      <c r="Q10" s="8">
        <f t="shared" si="3"/>
        <v>0</v>
      </c>
      <c r="R10" s="8">
        <f t="shared" si="4"/>
        <v>0</v>
      </c>
      <c r="S10" s="8">
        <f t="shared" si="5"/>
        <v>0.5</v>
      </c>
      <c r="T10" s="8">
        <f t="shared" si="6"/>
        <v>0</v>
      </c>
      <c r="U10" s="8">
        <f t="shared" si="7"/>
        <v>0.5</v>
      </c>
      <c r="V10" s="8">
        <f t="shared" si="8"/>
        <v>0.5</v>
      </c>
      <c r="W10" s="8">
        <f t="shared" si="9"/>
        <v>0</v>
      </c>
      <c r="X10" s="11">
        <f t="shared" si="10"/>
        <v>2</v>
      </c>
    </row>
    <row r="11" spans="1:24">
      <c r="A11" s="3">
        <v>40695.633379629631</v>
      </c>
      <c r="B11" s="4" t="s">
        <v>124</v>
      </c>
      <c r="C11" s="4" t="s">
        <v>125</v>
      </c>
      <c r="D11" s="4" t="s">
        <v>121</v>
      </c>
      <c r="E11" s="4" t="s">
        <v>102</v>
      </c>
      <c r="F11" s="4" t="s">
        <v>24</v>
      </c>
      <c r="G11" s="4" t="s">
        <v>16</v>
      </c>
      <c r="H11" s="4" t="s">
        <v>28</v>
      </c>
      <c r="I11" s="4" t="s">
        <v>95</v>
      </c>
      <c r="J11" s="4" t="s">
        <v>107</v>
      </c>
      <c r="K11" s="4" t="s">
        <v>97</v>
      </c>
      <c r="L11" s="4" t="s">
        <v>103</v>
      </c>
      <c r="M11" s="4" t="s">
        <v>98</v>
      </c>
      <c r="N11" s="9">
        <f t="shared" si="0"/>
        <v>0.5</v>
      </c>
      <c r="O11" s="9">
        <f t="shared" si="1"/>
        <v>0.5</v>
      </c>
      <c r="P11" s="9">
        <f t="shared" si="2"/>
        <v>0.5</v>
      </c>
      <c r="Q11" s="9">
        <f t="shared" si="3"/>
        <v>0</v>
      </c>
      <c r="R11" s="9">
        <f t="shared" si="4"/>
        <v>0.5</v>
      </c>
      <c r="S11" s="9">
        <f t="shared" si="5"/>
        <v>0.5</v>
      </c>
      <c r="T11" s="9">
        <f t="shared" si="6"/>
        <v>0</v>
      </c>
      <c r="U11" s="9">
        <f t="shared" si="7"/>
        <v>0.5</v>
      </c>
      <c r="V11" s="9">
        <f t="shared" si="8"/>
        <v>0.5</v>
      </c>
      <c r="W11" s="9">
        <f t="shared" si="9"/>
        <v>0.5</v>
      </c>
      <c r="X11" s="10">
        <f t="shared" si="10"/>
        <v>4</v>
      </c>
    </row>
    <row r="12" spans="1:24">
      <c r="A12" s="3">
        <v>40695.633564814816</v>
      </c>
      <c r="B12" s="4" t="s">
        <v>126</v>
      </c>
      <c r="C12" s="4" t="s">
        <v>127</v>
      </c>
      <c r="D12" s="4" t="s">
        <v>100</v>
      </c>
      <c r="E12" s="4" t="s">
        <v>102</v>
      </c>
      <c r="F12" s="4" t="s">
        <v>24</v>
      </c>
      <c r="G12" s="4" t="s">
        <v>28</v>
      </c>
      <c r="H12" s="4" t="s">
        <v>36</v>
      </c>
      <c r="I12" s="4" t="s">
        <v>95</v>
      </c>
      <c r="J12" s="4" t="s">
        <v>107</v>
      </c>
      <c r="K12" s="4" t="s">
        <v>97</v>
      </c>
      <c r="L12" s="4" t="s">
        <v>21</v>
      </c>
      <c r="M12" s="4" t="s">
        <v>37</v>
      </c>
      <c r="N12" s="8">
        <f t="shared" si="0"/>
        <v>0</v>
      </c>
      <c r="O12" s="8">
        <f t="shared" si="1"/>
        <v>0.5</v>
      </c>
      <c r="P12" s="8">
        <f t="shared" si="2"/>
        <v>0.5</v>
      </c>
      <c r="Q12" s="8">
        <f t="shared" si="3"/>
        <v>0</v>
      </c>
      <c r="R12" s="8">
        <f t="shared" si="4"/>
        <v>0</v>
      </c>
      <c r="S12" s="8">
        <f t="shared" si="5"/>
        <v>0.5</v>
      </c>
      <c r="T12" s="8">
        <f t="shared" si="6"/>
        <v>0</v>
      </c>
      <c r="U12" s="8">
        <f t="shared" si="7"/>
        <v>0.5</v>
      </c>
      <c r="V12" s="8">
        <f t="shared" si="8"/>
        <v>0</v>
      </c>
      <c r="W12" s="8">
        <f t="shared" si="9"/>
        <v>0</v>
      </c>
      <c r="X12" s="11">
        <f t="shared" si="10"/>
        <v>2</v>
      </c>
    </row>
    <row r="13" spans="1:24">
      <c r="A13" s="3">
        <v>40695.641331018516</v>
      </c>
      <c r="B13" s="4" t="s">
        <v>43</v>
      </c>
      <c r="C13" s="4" t="s">
        <v>128</v>
      </c>
      <c r="D13" s="4" t="s">
        <v>14</v>
      </c>
      <c r="E13" s="4" t="s">
        <v>102</v>
      </c>
      <c r="F13" s="4" t="s">
        <v>40</v>
      </c>
      <c r="G13" s="4" t="s">
        <v>16</v>
      </c>
      <c r="H13" s="4" t="s">
        <v>36</v>
      </c>
      <c r="I13" s="4" t="s">
        <v>95</v>
      </c>
      <c r="J13" s="4" t="s">
        <v>107</v>
      </c>
      <c r="K13" s="4" t="s">
        <v>97</v>
      </c>
      <c r="L13" s="4" t="s">
        <v>21</v>
      </c>
      <c r="M13" s="4" t="s">
        <v>37</v>
      </c>
      <c r="N13" s="9">
        <f t="shared" si="0"/>
        <v>0</v>
      </c>
      <c r="O13" s="9">
        <f t="shared" si="1"/>
        <v>0.5</v>
      </c>
      <c r="P13" s="9">
        <f t="shared" si="2"/>
        <v>0</v>
      </c>
      <c r="Q13" s="9">
        <f t="shared" si="3"/>
        <v>0</v>
      </c>
      <c r="R13" s="9">
        <f t="shared" si="4"/>
        <v>0</v>
      </c>
      <c r="S13" s="9">
        <f t="shared" si="5"/>
        <v>0.5</v>
      </c>
      <c r="T13" s="9">
        <f t="shared" si="6"/>
        <v>0</v>
      </c>
      <c r="U13" s="9">
        <f t="shared" si="7"/>
        <v>0.5</v>
      </c>
      <c r="V13" s="9">
        <f t="shared" si="8"/>
        <v>0</v>
      </c>
      <c r="W13" s="9">
        <f t="shared" si="9"/>
        <v>0</v>
      </c>
      <c r="X13" s="10">
        <f t="shared" si="10"/>
        <v>1.5</v>
      </c>
    </row>
    <row r="14" spans="1:24">
      <c r="A14" s="3">
        <v>40695.643287037034</v>
      </c>
      <c r="B14" s="4" t="s">
        <v>129</v>
      </c>
      <c r="C14" s="4" t="s">
        <v>131</v>
      </c>
      <c r="D14" s="4" t="s">
        <v>100</v>
      </c>
      <c r="E14" s="4" t="s">
        <v>94</v>
      </c>
      <c r="F14" s="4" t="s">
        <v>24</v>
      </c>
      <c r="G14" s="4" t="s">
        <v>28</v>
      </c>
      <c r="H14" s="4" t="s">
        <v>16</v>
      </c>
      <c r="I14" s="4" t="s">
        <v>95</v>
      </c>
      <c r="J14" s="4" t="s">
        <v>130</v>
      </c>
      <c r="K14" s="4" t="s">
        <v>113</v>
      </c>
      <c r="L14" s="4" t="s">
        <v>21</v>
      </c>
      <c r="M14" s="4" t="s">
        <v>98</v>
      </c>
      <c r="N14" s="8">
        <f t="shared" si="0"/>
        <v>0</v>
      </c>
      <c r="O14" s="8">
        <f t="shared" si="1"/>
        <v>0</v>
      </c>
      <c r="P14" s="8">
        <f t="shared" si="2"/>
        <v>0.5</v>
      </c>
      <c r="Q14" s="8">
        <f t="shared" si="3"/>
        <v>0</v>
      </c>
      <c r="R14" s="8">
        <f t="shared" si="4"/>
        <v>0</v>
      </c>
      <c r="S14" s="8">
        <f t="shared" si="5"/>
        <v>0.5</v>
      </c>
      <c r="T14" s="8">
        <f t="shared" si="6"/>
        <v>0</v>
      </c>
      <c r="U14" s="8">
        <f t="shared" si="7"/>
        <v>0</v>
      </c>
      <c r="V14" s="8">
        <f t="shared" si="8"/>
        <v>0</v>
      </c>
      <c r="W14" s="8">
        <f t="shared" si="9"/>
        <v>0.5</v>
      </c>
      <c r="X14" s="11">
        <f t="shared" si="10"/>
        <v>1.5</v>
      </c>
    </row>
    <row r="15" spans="1:24">
      <c r="A15" s="3">
        <v>40695.643530092595</v>
      </c>
      <c r="B15" s="4" t="s">
        <v>132</v>
      </c>
      <c r="C15" s="4" t="s">
        <v>134</v>
      </c>
      <c r="D15" s="4" t="s">
        <v>14</v>
      </c>
      <c r="E15" s="4" t="s">
        <v>102</v>
      </c>
      <c r="F15" s="4" t="s">
        <v>51</v>
      </c>
      <c r="G15" s="4" t="s">
        <v>17</v>
      </c>
      <c r="H15" s="4" t="s">
        <v>36</v>
      </c>
      <c r="I15" s="4" t="s">
        <v>133</v>
      </c>
      <c r="J15" s="4" t="s">
        <v>112</v>
      </c>
      <c r="K15" s="4" t="s">
        <v>97</v>
      </c>
      <c r="L15" s="4" t="s">
        <v>44</v>
      </c>
      <c r="M15" s="4" t="s">
        <v>37</v>
      </c>
      <c r="N15" s="9">
        <f t="shared" si="0"/>
        <v>0</v>
      </c>
      <c r="O15" s="9">
        <f t="shared" si="1"/>
        <v>0.5</v>
      </c>
      <c r="P15" s="9">
        <f t="shared" si="2"/>
        <v>0</v>
      </c>
      <c r="Q15" s="9">
        <f t="shared" si="3"/>
        <v>0</v>
      </c>
      <c r="R15" s="9">
        <f t="shared" si="4"/>
        <v>0</v>
      </c>
      <c r="S15" s="9">
        <f t="shared" si="5"/>
        <v>0</v>
      </c>
      <c r="T15" s="9">
        <f t="shared" si="6"/>
        <v>0</v>
      </c>
      <c r="U15" s="9">
        <f t="shared" si="7"/>
        <v>0.5</v>
      </c>
      <c r="V15" s="9">
        <f t="shared" si="8"/>
        <v>0</v>
      </c>
      <c r="W15" s="9">
        <f t="shared" si="9"/>
        <v>0</v>
      </c>
      <c r="X15" s="10">
        <f t="shared" si="10"/>
        <v>1</v>
      </c>
    </row>
    <row r="16" spans="1:24">
      <c r="A16" s="3">
        <v>40695.643738425926</v>
      </c>
      <c r="B16" s="4" t="s">
        <v>135</v>
      </c>
      <c r="C16" s="4" t="s">
        <v>136</v>
      </c>
      <c r="D16" s="4" t="s">
        <v>100</v>
      </c>
      <c r="E16" s="4" t="s">
        <v>94</v>
      </c>
      <c r="F16" s="4" t="s">
        <v>40</v>
      </c>
      <c r="G16" s="4" t="s">
        <v>28</v>
      </c>
      <c r="H16" s="4" t="s">
        <v>36</v>
      </c>
      <c r="I16" s="4" t="s">
        <v>95</v>
      </c>
      <c r="J16" s="4" t="s">
        <v>96</v>
      </c>
      <c r="K16" s="4" t="s">
        <v>97</v>
      </c>
      <c r="L16" s="4" t="s">
        <v>103</v>
      </c>
      <c r="M16" s="4" t="s">
        <v>98</v>
      </c>
      <c r="N16" s="8">
        <f t="shared" si="0"/>
        <v>0</v>
      </c>
      <c r="O16" s="8">
        <f t="shared" si="1"/>
        <v>0</v>
      </c>
      <c r="P16" s="8">
        <f t="shared" si="2"/>
        <v>0</v>
      </c>
      <c r="Q16" s="8">
        <f t="shared" si="3"/>
        <v>0</v>
      </c>
      <c r="R16" s="8">
        <f t="shared" si="4"/>
        <v>0</v>
      </c>
      <c r="S16" s="8">
        <f t="shared" si="5"/>
        <v>0.5</v>
      </c>
      <c r="T16" s="8">
        <f t="shared" si="6"/>
        <v>0.5</v>
      </c>
      <c r="U16" s="8">
        <f t="shared" si="7"/>
        <v>0.5</v>
      </c>
      <c r="V16" s="8">
        <f t="shared" si="8"/>
        <v>0.5</v>
      </c>
      <c r="W16" s="8">
        <f t="shared" si="9"/>
        <v>0.5</v>
      </c>
      <c r="X16" s="11">
        <f t="shared" si="10"/>
        <v>2.5</v>
      </c>
    </row>
    <row r="17" spans="1:24">
      <c r="A17" s="3">
        <v>40695.643946759257</v>
      </c>
      <c r="B17" s="4" t="s">
        <v>137</v>
      </c>
      <c r="C17" s="4" t="s">
        <v>138</v>
      </c>
      <c r="D17" s="4" t="s">
        <v>14</v>
      </c>
      <c r="E17" s="4" t="s">
        <v>94</v>
      </c>
      <c r="F17" s="4" t="s">
        <v>24</v>
      </c>
      <c r="G17" s="4" t="s">
        <v>28</v>
      </c>
      <c r="H17" s="4" t="s">
        <v>36</v>
      </c>
      <c r="I17" s="4" t="s">
        <v>95</v>
      </c>
      <c r="J17" s="4" t="s">
        <v>107</v>
      </c>
      <c r="K17" s="4" t="s">
        <v>97</v>
      </c>
      <c r="L17" s="4" t="s">
        <v>103</v>
      </c>
      <c r="M17" s="4" t="s">
        <v>41</v>
      </c>
      <c r="N17" s="9">
        <f t="shared" si="0"/>
        <v>0</v>
      </c>
      <c r="O17" s="9">
        <f t="shared" si="1"/>
        <v>0</v>
      </c>
      <c r="P17" s="9">
        <f t="shared" si="2"/>
        <v>0.5</v>
      </c>
      <c r="Q17" s="9">
        <f t="shared" si="3"/>
        <v>0</v>
      </c>
      <c r="R17" s="9">
        <f t="shared" si="4"/>
        <v>0</v>
      </c>
      <c r="S17" s="9">
        <f t="shared" si="5"/>
        <v>0.5</v>
      </c>
      <c r="T17" s="9">
        <f t="shared" si="6"/>
        <v>0</v>
      </c>
      <c r="U17" s="9">
        <f t="shared" si="7"/>
        <v>0.5</v>
      </c>
      <c r="V17" s="9">
        <f t="shared" si="8"/>
        <v>0.5</v>
      </c>
      <c r="W17" s="9">
        <f t="shared" si="9"/>
        <v>0</v>
      </c>
      <c r="X17" s="10">
        <f t="shared" si="10"/>
        <v>2</v>
      </c>
    </row>
    <row r="18" spans="1:24">
      <c r="A18" s="3">
        <v>40695.644687499997</v>
      </c>
      <c r="B18" s="4" t="s">
        <v>139</v>
      </c>
      <c r="C18" s="4" t="s">
        <v>141</v>
      </c>
      <c r="D18" s="4" t="s">
        <v>14</v>
      </c>
      <c r="E18" s="4" t="s">
        <v>94</v>
      </c>
      <c r="F18" s="4" t="s">
        <v>24</v>
      </c>
      <c r="G18" s="4" t="s">
        <v>28</v>
      </c>
      <c r="H18" s="4" t="s">
        <v>28</v>
      </c>
      <c r="I18" s="4" t="s">
        <v>95</v>
      </c>
      <c r="J18" s="4" t="s">
        <v>107</v>
      </c>
      <c r="K18" s="4" t="s">
        <v>140</v>
      </c>
      <c r="L18" s="4" t="s">
        <v>44</v>
      </c>
      <c r="M18" s="4" t="s">
        <v>37</v>
      </c>
      <c r="N18" s="8">
        <f t="shared" si="0"/>
        <v>0</v>
      </c>
      <c r="O18" s="8">
        <f t="shared" si="1"/>
        <v>0</v>
      </c>
      <c r="P18" s="8">
        <f t="shared" si="2"/>
        <v>0.5</v>
      </c>
      <c r="Q18" s="8">
        <f t="shared" si="3"/>
        <v>0</v>
      </c>
      <c r="R18" s="8">
        <f t="shared" si="4"/>
        <v>0.5</v>
      </c>
      <c r="S18" s="8">
        <f t="shared" si="5"/>
        <v>0.5</v>
      </c>
      <c r="T18" s="8">
        <f t="shared" si="6"/>
        <v>0</v>
      </c>
      <c r="U18" s="8">
        <f t="shared" si="7"/>
        <v>0</v>
      </c>
      <c r="V18" s="8">
        <f t="shared" si="8"/>
        <v>0</v>
      </c>
      <c r="W18" s="8">
        <f t="shared" si="9"/>
        <v>0</v>
      </c>
      <c r="X18" s="11">
        <f t="shared" si="10"/>
        <v>1.5</v>
      </c>
    </row>
    <row r="19" spans="1:24">
      <c r="A19" s="3">
        <v>40695.655787037038</v>
      </c>
      <c r="B19" s="4" t="s">
        <v>135</v>
      </c>
      <c r="C19" s="4" t="s">
        <v>143</v>
      </c>
      <c r="D19" s="4" t="s">
        <v>15</v>
      </c>
      <c r="E19" s="4" t="s">
        <v>94</v>
      </c>
      <c r="F19" s="4" t="s">
        <v>40</v>
      </c>
      <c r="G19" s="4" t="s">
        <v>16</v>
      </c>
      <c r="H19" s="4" t="s">
        <v>36</v>
      </c>
      <c r="I19" s="4" t="s">
        <v>142</v>
      </c>
      <c r="J19" s="4" t="s">
        <v>107</v>
      </c>
      <c r="K19" s="4" t="s">
        <v>113</v>
      </c>
      <c r="L19" s="4" t="s">
        <v>44</v>
      </c>
      <c r="M19" s="4" t="s">
        <v>37</v>
      </c>
      <c r="N19" s="9">
        <f t="shared" si="0"/>
        <v>0</v>
      </c>
      <c r="O19" s="9">
        <f t="shared" si="1"/>
        <v>0</v>
      </c>
      <c r="P19" s="9">
        <f t="shared" si="2"/>
        <v>0</v>
      </c>
      <c r="Q19" s="9">
        <f t="shared" si="3"/>
        <v>0</v>
      </c>
      <c r="R19" s="9">
        <f t="shared" si="4"/>
        <v>0</v>
      </c>
      <c r="S19" s="9">
        <f t="shared" si="5"/>
        <v>0</v>
      </c>
      <c r="T19" s="9">
        <f t="shared" si="6"/>
        <v>0</v>
      </c>
      <c r="U19" s="9">
        <f t="shared" si="7"/>
        <v>0</v>
      </c>
      <c r="V19" s="9">
        <f t="shared" si="8"/>
        <v>0</v>
      </c>
      <c r="W19" s="9">
        <f t="shared" si="9"/>
        <v>0</v>
      </c>
      <c r="X19" s="10">
        <f t="shared" si="10"/>
        <v>0</v>
      </c>
    </row>
    <row r="20" spans="1:24">
      <c r="A20" s="3">
        <v>40695.655844907407</v>
      </c>
      <c r="B20" s="4" t="s">
        <v>144</v>
      </c>
      <c r="C20" s="4" t="s">
        <v>145</v>
      </c>
      <c r="D20" s="4" t="s">
        <v>100</v>
      </c>
      <c r="E20" s="4" t="s">
        <v>106</v>
      </c>
      <c r="F20" s="4" t="s">
        <v>51</v>
      </c>
      <c r="G20" s="4" t="s">
        <v>16</v>
      </c>
      <c r="H20" s="4" t="s">
        <v>28</v>
      </c>
      <c r="I20" s="4" t="s">
        <v>95</v>
      </c>
      <c r="J20" s="4" t="s">
        <v>107</v>
      </c>
      <c r="K20" s="4" t="s">
        <v>97</v>
      </c>
      <c r="L20" s="4" t="s">
        <v>21</v>
      </c>
      <c r="M20" s="4" t="s">
        <v>61</v>
      </c>
      <c r="N20" s="8">
        <f t="shared" si="0"/>
        <v>0</v>
      </c>
      <c r="O20" s="8">
        <f t="shared" si="1"/>
        <v>0</v>
      </c>
      <c r="P20" s="8">
        <f t="shared" si="2"/>
        <v>0</v>
      </c>
      <c r="Q20" s="8">
        <f t="shared" si="3"/>
        <v>0</v>
      </c>
      <c r="R20" s="8">
        <f t="shared" si="4"/>
        <v>0.5</v>
      </c>
      <c r="S20" s="8">
        <f t="shared" si="5"/>
        <v>0.5</v>
      </c>
      <c r="T20" s="8">
        <f t="shared" si="6"/>
        <v>0</v>
      </c>
      <c r="U20" s="8">
        <f t="shared" si="7"/>
        <v>0.5</v>
      </c>
      <c r="V20" s="8">
        <f t="shared" si="8"/>
        <v>0</v>
      </c>
      <c r="W20" s="8">
        <f t="shared" si="9"/>
        <v>0</v>
      </c>
      <c r="X20" s="11">
        <f t="shared" si="10"/>
        <v>1.5</v>
      </c>
    </row>
    <row r="21" spans="1:24">
      <c r="A21" s="3">
        <v>40695.6559837963</v>
      </c>
      <c r="B21" s="4" t="s">
        <v>146</v>
      </c>
      <c r="C21" s="4" t="s">
        <v>147</v>
      </c>
      <c r="D21" s="4" t="s">
        <v>121</v>
      </c>
      <c r="E21" s="4" t="s">
        <v>102</v>
      </c>
      <c r="F21" s="4" t="s">
        <v>24</v>
      </c>
      <c r="G21" s="4" t="s">
        <v>28</v>
      </c>
      <c r="H21" s="4" t="s">
        <v>16</v>
      </c>
      <c r="I21" s="4" t="s">
        <v>29</v>
      </c>
      <c r="J21" s="4" t="s">
        <v>112</v>
      </c>
      <c r="K21" s="4" t="s">
        <v>113</v>
      </c>
      <c r="L21" s="4" t="s">
        <v>103</v>
      </c>
      <c r="M21" s="4" t="s">
        <v>98</v>
      </c>
      <c r="N21" s="9">
        <f t="shared" si="0"/>
        <v>0.5</v>
      </c>
      <c r="O21" s="9">
        <f t="shared" si="1"/>
        <v>0.5</v>
      </c>
      <c r="P21" s="9">
        <f t="shared" si="2"/>
        <v>0.5</v>
      </c>
      <c r="Q21" s="9">
        <f t="shared" si="3"/>
        <v>0</v>
      </c>
      <c r="R21" s="9">
        <f t="shared" si="4"/>
        <v>0</v>
      </c>
      <c r="S21" s="9">
        <f t="shared" si="5"/>
        <v>0</v>
      </c>
      <c r="T21" s="9">
        <f t="shared" si="6"/>
        <v>0</v>
      </c>
      <c r="U21" s="9">
        <f t="shared" si="7"/>
        <v>0</v>
      </c>
      <c r="V21" s="9">
        <f t="shared" si="8"/>
        <v>0.5</v>
      </c>
      <c r="W21" s="9">
        <f t="shared" si="9"/>
        <v>0.5</v>
      </c>
      <c r="X21" s="10">
        <f t="shared" ref="X21:X25" si="11">SUM(N21:W21)</f>
        <v>2.5</v>
      </c>
    </row>
    <row r="22" spans="1:24">
      <c r="A22" s="3">
        <v>40695.656006944446</v>
      </c>
      <c r="B22" s="4" t="s">
        <v>148</v>
      </c>
      <c r="C22" s="4" t="s">
        <v>149</v>
      </c>
      <c r="D22" s="4" t="s">
        <v>100</v>
      </c>
      <c r="E22" s="4" t="s">
        <v>94</v>
      </c>
      <c r="F22" s="4" t="s">
        <v>24</v>
      </c>
      <c r="G22" s="4" t="s">
        <v>36</v>
      </c>
      <c r="H22" s="4" t="s">
        <v>28</v>
      </c>
      <c r="I22" s="4" t="s">
        <v>95</v>
      </c>
      <c r="J22" s="4" t="s">
        <v>107</v>
      </c>
      <c r="K22" s="4" t="s">
        <v>97</v>
      </c>
      <c r="L22" s="4" t="s">
        <v>21</v>
      </c>
      <c r="M22" s="4" t="s">
        <v>98</v>
      </c>
      <c r="N22" s="8">
        <f t="shared" si="0"/>
        <v>0</v>
      </c>
      <c r="O22" s="8">
        <f t="shared" si="1"/>
        <v>0</v>
      </c>
      <c r="P22" s="8">
        <f t="shared" si="2"/>
        <v>0.5</v>
      </c>
      <c r="Q22" s="8">
        <f t="shared" si="3"/>
        <v>0.5</v>
      </c>
      <c r="R22" s="8">
        <f t="shared" si="4"/>
        <v>0.5</v>
      </c>
      <c r="S22" s="8">
        <f t="shared" si="5"/>
        <v>0.5</v>
      </c>
      <c r="T22" s="8">
        <f t="shared" si="6"/>
        <v>0</v>
      </c>
      <c r="U22" s="8">
        <f t="shared" si="7"/>
        <v>0.5</v>
      </c>
      <c r="V22" s="8">
        <f t="shared" si="8"/>
        <v>0</v>
      </c>
      <c r="W22" s="8">
        <f t="shared" si="9"/>
        <v>0.5</v>
      </c>
      <c r="X22" s="11">
        <f t="shared" si="11"/>
        <v>3</v>
      </c>
    </row>
    <row r="23" spans="1:24">
      <c r="A23" s="3">
        <v>40695.656307870369</v>
      </c>
      <c r="B23" s="4" t="s">
        <v>150</v>
      </c>
      <c r="C23" s="4" t="s">
        <v>152</v>
      </c>
      <c r="D23" s="4" t="s">
        <v>121</v>
      </c>
      <c r="E23" s="4" t="s">
        <v>102</v>
      </c>
      <c r="F23" s="4" t="s">
        <v>40</v>
      </c>
      <c r="G23" s="4" t="s">
        <v>28</v>
      </c>
      <c r="H23" s="4" t="s">
        <v>36</v>
      </c>
      <c r="I23" s="4" t="s">
        <v>95</v>
      </c>
      <c r="J23" s="4" t="s">
        <v>151</v>
      </c>
      <c r="K23" s="4" t="s">
        <v>113</v>
      </c>
      <c r="L23" s="4" t="s">
        <v>103</v>
      </c>
      <c r="M23" s="4" t="s">
        <v>61</v>
      </c>
      <c r="N23" s="9">
        <f t="shared" si="0"/>
        <v>0.5</v>
      </c>
      <c r="O23" s="9">
        <f t="shared" si="1"/>
        <v>0.5</v>
      </c>
      <c r="P23" s="9">
        <f t="shared" si="2"/>
        <v>0</v>
      </c>
      <c r="Q23" s="9">
        <f t="shared" si="3"/>
        <v>0</v>
      </c>
      <c r="R23" s="9">
        <f t="shared" si="4"/>
        <v>0</v>
      </c>
      <c r="S23" s="9">
        <f t="shared" si="5"/>
        <v>0.5</v>
      </c>
      <c r="T23" s="9">
        <f t="shared" si="6"/>
        <v>0</v>
      </c>
      <c r="U23" s="9">
        <f t="shared" si="7"/>
        <v>0</v>
      </c>
      <c r="V23" s="9">
        <f t="shared" si="8"/>
        <v>0.5</v>
      </c>
      <c r="W23" s="9">
        <f t="shared" si="9"/>
        <v>0</v>
      </c>
      <c r="X23" s="10">
        <f t="shared" si="11"/>
        <v>2</v>
      </c>
    </row>
    <row r="24" spans="1:24">
      <c r="A24" s="3">
        <v>40695.657361111109</v>
      </c>
      <c r="B24" s="4" t="s">
        <v>153</v>
      </c>
      <c r="C24" s="4" t="s">
        <v>154</v>
      </c>
      <c r="D24" s="4" t="s">
        <v>121</v>
      </c>
      <c r="E24" s="4" t="s">
        <v>102</v>
      </c>
      <c r="F24" s="4" t="s">
        <v>24</v>
      </c>
      <c r="G24" s="4" t="s">
        <v>36</v>
      </c>
      <c r="H24" s="4" t="s">
        <v>16</v>
      </c>
      <c r="I24" s="4" t="s">
        <v>133</v>
      </c>
      <c r="J24" s="4" t="s">
        <v>107</v>
      </c>
      <c r="K24" s="4" t="s">
        <v>97</v>
      </c>
      <c r="L24" s="4" t="s">
        <v>71</v>
      </c>
      <c r="M24" s="4" t="s">
        <v>37</v>
      </c>
      <c r="N24" s="8">
        <f t="shared" si="0"/>
        <v>0.5</v>
      </c>
      <c r="O24" s="8">
        <f t="shared" si="1"/>
        <v>0.5</v>
      </c>
      <c r="P24" s="8">
        <f t="shared" si="2"/>
        <v>0.5</v>
      </c>
      <c r="Q24" s="8">
        <f t="shared" si="3"/>
        <v>0.5</v>
      </c>
      <c r="R24" s="8">
        <f t="shared" si="4"/>
        <v>0</v>
      </c>
      <c r="S24" s="8">
        <f t="shared" si="5"/>
        <v>0</v>
      </c>
      <c r="T24" s="8">
        <f t="shared" si="6"/>
        <v>0</v>
      </c>
      <c r="U24" s="8">
        <f t="shared" si="7"/>
        <v>0.5</v>
      </c>
      <c r="V24" s="8">
        <f t="shared" si="8"/>
        <v>0</v>
      </c>
      <c r="W24" s="8">
        <f t="shared" si="9"/>
        <v>0</v>
      </c>
      <c r="X24" s="11">
        <f t="shared" si="11"/>
        <v>2.5</v>
      </c>
    </row>
    <row r="25" spans="1:24">
      <c r="A25" s="3">
        <v>40695.66474537037</v>
      </c>
      <c r="B25" s="4" t="s">
        <v>155</v>
      </c>
      <c r="C25" s="4" t="s">
        <v>157</v>
      </c>
      <c r="D25" s="4" t="s">
        <v>100</v>
      </c>
      <c r="E25" s="4" t="s">
        <v>94</v>
      </c>
      <c r="F25" s="4" t="s">
        <v>24</v>
      </c>
      <c r="G25" s="4" t="s">
        <v>16</v>
      </c>
      <c r="H25" s="4" t="s">
        <v>17</v>
      </c>
      <c r="I25" s="4" t="s">
        <v>95</v>
      </c>
      <c r="J25" s="4" t="s">
        <v>112</v>
      </c>
      <c r="K25" s="4" t="s">
        <v>156</v>
      </c>
      <c r="L25" s="4" t="s">
        <v>21</v>
      </c>
      <c r="M25" s="4" t="s">
        <v>98</v>
      </c>
      <c r="N25" s="9">
        <f t="shared" si="0"/>
        <v>0</v>
      </c>
      <c r="O25" s="9">
        <f t="shared" si="1"/>
        <v>0</v>
      </c>
      <c r="P25" s="9">
        <f t="shared" si="2"/>
        <v>0.5</v>
      </c>
      <c r="Q25" s="9">
        <f t="shared" si="3"/>
        <v>0</v>
      </c>
      <c r="R25" s="9">
        <f t="shared" si="4"/>
        <v>0</v>
      </c>
      <c r="S25" s="9">
        <f t="shared" si="5"/>
        <v>0.5</v>
      </c>
      <c r="T25" s="9">
        <f t="shared" si="6"/>
        <v>0</v>
      </c>
      <c r="U25" s="9">
        <f t="shared" si="7"/>
        <v>0</v>
      </c>
      <c r="V25" s="9">
        <f t="shared" si="8"/>
        <v>0</v>
      </c>
      <c r="W25" s="9">
        <f t="shared" si="9"/>
        <v>0.5</v>
      </c>
      <c r="X25" s="10">
        <f t="shared" si="11"/>
        <v>1.5</v>
      </c>
    </row>
    <row r="26" spans="1:24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Grupo 1</vt:lpstr>
      <vt:lpstr>Grupo 2</vt:lpstr>
      <vt:lpstr>Hoja3</vt:lpstr>
    </vt:vector>
  </TitlesOfParts>
  <Company>I.E.C.A.R.B.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Quitasol</dc:creator>
  <cp:lastModifiedBy>Quitasol</cp:lastModifiedBy>
  <dcterms:created xsi:type="dcterms:W3CDTF">2011-06-02T21:16:41Z</dcterms:created>
  <dcterms:modified xsi:type="dcterms:W3CDTF">2011-06-02T23:11:00Z</dcterms:modified>
</cp:coreProperties>
</file>